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sks\Revisi Kurikulum TekIF 2020\Final\Final\"/>
    </mc:Choice>
  </mc:AlternateContent>
  <xr:revisionPtr revIDLastSave="0" documentId="13_ncr:1_{08281D62-6285-4CE8-8EE1-32C91881A2DF}" xr6:coauthVersionLast="46" xr6:coauthVersionMax="47" xr10:uidLastSave="{00000000-0000-0000-0000-000000000000}"/>
  <bookViews>
    <workbookView xWindow="-110" yWindow="-110" windowWidth="19420" windowHeight="10420" tabRatio="745" xr2:uid="{00000000-000D-0000-FFFF-FFFF00000000}"/>
  </bookViews>
  <sheets>
    <sheet name="Kurikulum 2021" sheetId="8" r:id="rId1"/>
    <sheet name="KPT2016" sheetId="10" r:id="rId2"/>
    <sheet name="HM" sheetId="11" r:id="rId3"/>
  </sheets>
  <calcPr calcId="191029"/>
</workbook>
</file>

<file path=xl/calcChain.xml><?xml version="1.0" encoding="utf-8"?>
<calcChain xmlns="http://schemas.openxmlformats.org/spreadsheetml/2006/main">
  <c r="L166" i="8" l="1"/>
  <c r="J166" i="8"/>
  <c r="I166" i="8" s="1"/>
  <c r="I94" i="8"/>
  <c r="G134" i="8"/>
  <c r="H126" i="8"/>
  <c r="G109" i="8"/>
  <c r="G89" i="8"/>
  <c r="G99" i="8"/>
  <c r="G171" i="8"/>
  <c r="G161" i="8"/>
  <c r="G153" i="8"/>
  <c r="G141" i="8"/>
  <c r="G123" i="8"/>
  <c r="G97" i="8"/>
  <c r="G84" i="8"/>
  <c r="G72" i="8"/>
  <c r="G56" i="8"/>
  <c r="G44" i="8"/>
  <c r="G36" i="8"/>
  <c r="G23" i="8"/>
  <c r="L135" i="8"/>
  <c r="L136" i="8"/>
  <c r="L138" i="8"/>
  <c r="L139" i="8"/>
  <c r="L140" i="8"/>
  <c r="L141" i="8"/>
  <c r="L142" i="8"/>
  <c r="L144" i="8"/>
  <c r="L145" i="8"/>
  <c r="L148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07" i="8"/>
  <c r="L85" i="8"/>
  <c r="L86" i="8"/>
  <c r="L83" i="8"/>
  <c r="E170" i="8"/>
  <c r="G170" i="8" s="1"/>
  <c r="E171" i="8"/>
  <c r="E169" i="8"/>
  <c r="G169" i="8" s="1"/>
  <c r="E135" i="8"/>
  <c r="G135" i="8" s="1"/>
  <c r="E136" i="8"/>
  <c r="G136" i="8" s="1"/>
  <c r="E138" i="8"/>
  <c r="G138" i="8" s="1"/>
  <c r="E139" i="8"/>
  <c r="G139" i="8" s="1"/>
  <c r="E140" i="8"/>
  <c r="G140" i="8" s="1"/>
  <c r="E141" i="8"/>
  <c r="E142" i="8"/>
  <c r="G142" i="8" s="1"/>
  <c r="E144" i="8"/>
  <c r="G144" i="8" s="1"/>
  <c r="E145" i="8"/>
  <c r="G145" i="8" s="1"/>
  <c r="E148" i="8"/>
  <c r="G148" i="8" s="1"/>
  <c r="E150" i="8"/>
  <c r="G150" i="8" s="1"/>
  <c r="E151" i="8"/>
  <c r="G151" i="8" s="1"/>
  <c r="E152" i="8"/>
  <c r="G152" i="8" s="1"/>
  <c r="E153" i="8"/>
  <c r="E154" i="8"/>
  <c r="G154" i="8" s="1"/>
  <c r="E155" i="8"/>
  <c r="G155" i="8" s="1"/>
  <c r="E156" i="8"/>
  <c r="G156" i="8" s="1"/>
  <c r="E157" i="8"/>
  <c r="G157" i="8" s="1"/>
  <c r="E158" i="8"/>
  <c r="G158" i="8" s="1"/>
  <c r="E159" i="8"/>
  <c r="G159" i="8" s="1"/>
  <c r="E160" i="8"/>
  <c r="G160" i="8" s="1"/>
  <c r="E161" i="8"/>
  <c r="E162" i="8"/>
  <c r="G162" i="8" s="1"/>
  <c r="E163" i="8"/>
  <c r="G163" i="8" s="1"/>
  <c r="E164" i="8"/>
  <c r="F164" i="8" s="1"/>
  <c r="E165" i="8"/>
  <c r="G165" i="8" s="1"/>
  <c r="F166" i="8"/>
  <c r="H166" i="8" s="1"/>
  <c r="F167" i="8"/>
  <c r="E124" i="8"/>
  <c r="G124" i="8" s="1"/>
  <c r="E125" i="8"/>
  <c r="G125" i="8" s="1"/>
  <c r="E123" i="8"/>
  <c r="E114" i="8"/>
  <c r="G114" i="8" s="1"/>
  <c r="E113" i="8"/>
  <c r="G113" i="8" s="1"/>
  <c r="E104" i="8"/>
  <c r="G104" i="8" s="1"/>
  <c r="E105" i="8"/>
  <c r="G105" i="8" s="1"/>
  <c r="E106" i="8"/>
  <c r="G106" i="8" s="1"/>
  <c r="E107" i="8"/>
  <c r="G107" i="8" s="1"/>
  <c r="E103" i="8"/>
  <c r="G103" i="8" s="1"/>
  <c r="E94" i="8"/>
  <c r="G94" i="8" s="1"/>
  <c r="E95" i="8"/>
  <c r="G95" i="8" s="1"/>
  <c r="E96" i="8"/>
  <c r="G96" i="8" s="1"/>
  <c r="E97" i="8"/>
  <c r="E93" i="8"/>
  <c r="G93" i="8" s="1"/>
  <c r="E84" i="8"/>
  <c r="E85" i="8"/>
  <c r="G85" i="8" s="1"/>
  <c r="E86" i="8"/>
  <c r="G86" i="8" s="1"/>
  <c r="E87" i="8"/>
  <c r="G87" i="8" s="1"/>
  <c r="E83" i="8"/>
  <c r="G83" i="8" s="1"/>
  <c r="E73" i="8"/>
  <c r="G73" i="8" s="1"/>
  <c r="E74" i="8"/>
  <c r="G74" i="8" s="1"/>
  <c r="E75" i="8"/>
  <c r="G75" i="8" s="1"/>
  <c r="E76" i="8"/>
  <c r="G76" i="8" s="1"/>
  <c r="E77" i="8"/>
  <c r="G77" i="8" s="1"/>
  <c r="E78" i="8"/>
  <c r="G78" i="8" s="1"/>
  <c r="E72" i="8"/>
  <c r="E62" i="8"/>
  <c r="G62" i="8" s="1"/>
  <c r="E63" i="8"/>
  <c r="G63" i="8" s="1"/>
  <c r="E64" i="8"/>
  <c r="G64" i="8" s="1"/>
  <c r="E65" i="8"/>
  <c r="G65" i="8" s="1"/>
  <c r="E66" i="8"/>
  <c r="G66" i="8" s="1"/>
  <c r="E67" i="8"/>
  <c r="G67" i="8" s="1"/>
  <c r="E61" i="8"/>
  <c r="G61" i="8" s="1"/>
  <c r="E50" i="8"/>
  <c r="G50" i="8" s="1"/>
  <c r="E51" i="8"/>
  <c r="G51" i="8" s="1"/>
  <c r="E52" i="8"/>
  <c r="G52" i="8" s="1"/>
  <c r="E53" i="8"/>
  <c r="G53" i="8" s="1"/>
  <c r="E54" i="8"/>
  <c r="G54" i="8" s="1"/>
  <c r="E55" i="8"/>
  <c r="G55" i="8" s="1"/>
  <c r="E56" i="8"/>
  <c r="E49" i="8"/>
  <c r="G49" i="8" s="1"/>
  <c r="E33" i="8"/>
  <c r="G33" i="8" s="1"/>
  <c r="E34" i="8"/>
  <c r="G34" i="8" s="1"/>
  <c r="G45" i="8" s="1"/>
  <c r="G127" i="8" s="1"/>
  <c r="E35" i="8"/>
  <c r="G35" i="8" s="1"/>
  <c r="E36" i="8"/>
  <c r="E37" i="8"/>
  <c r="G37" i="8" s="1"/>
  <c r="E38" i="8"/>
  <c r="G38" i="8" s="1"/>
  <c r="E39" i="8"/>
  <c r="G39" i="8" s="1"/>
  <c r="E40" i="8"/>
  <c r="G40" i="8" s="1"/>
  <c r="E41" i="8"/>
  <c r="G41" i="8" s="1"/>
  <c r="E42" i="8"/>
  <c r="G42" i="8" s="1"/>
  <c r="E43" i="8"/>
  <c r="G43" i="8" s="1"/>
  <c r="E44" i="8"/>
  <c r="E32" i="8"/>
  <c r="G32" i="8" s="1"/>
  <c r="E20" i="8"/>
  <c r="G20" i="8" s="1"/>
  <c r="E21" i="8"/>
  <c r="G21" i="8" s="1"/>
  <c r="E22" i="8"/>
  <c r="G22" i="8" s="1"/>
  <c r="E23" i="8"/>
  <c r="E24" i="8"/>
  <c r="G24" i="8" s="1"/>
  <c r="E25" i="8"/>
  <c r="G25" i="8" s="1"/>
  <c r="E26" i="8"/>
  <c r="G26" i="8" s="1"/>
  <c r="E19" i="8"/>
  <c r="G19" i="8" s="1"/>
  <c r="D109" i="8"/>
  <c r="D99" i="8"/>
  <c r="D89" i="8"/>
  <c r="D79" i="8"/>
  <c r="D68" i="8"/>
  <c r="D28" i="8"/>
  <c r="D172" i="8"/>
  <c r="F163" i="8"/>
  <c r="D128" i="8"/>
  <c r="H163" i="8" l="1"/>
  <c r="G164" i="8"/>
  <c r="G167" i="8"/>
  <c r="H167" i="8" s="1"/>
  <c r="H164" i="8"/>
  <c r="G28" i="8"/>
  <c r="L114" i="8"/>
  <c r="L106" i="8"/>
  <c r="L103" i="8"/>
  <c r="L93" i="8"/>
  <c r="L32" i="8"/>
  <c r="D45" i="8"/>
  <c r="F32" i="8"/>
  <c r="H32" i="8" s="1"/>
  <c r="G119" i="8"/>
  <c r="L73" i="8" l="1"/>
  <c r="L74" i="8"/>
  <c r="L75" i="8"/>
  <c r="L76" i="8"/>
  <c r="L77" i="8"/>
  <c r="L78" i="8"/>
  <c r="J185" i="8" l="1"/>
  <c r="F135" i="8" l="1"/>
  <c r="H135" i="8" s="1"/>
  <c r="F136" i="8"/>
  <c r="H136" i="8" s="1"/>
  <c r="F137" i="8"/>
  <c r="H137" i="8" s="1"/>
  <c r="F138" i="8"/>
  <c r="H138" i="8" s="1"/>
  <c r="F139" i="8"/>
  <c r="H139" i="8" s="1"/>
  <c r="F140" i="8"/>
  <c r="H140" i="8" s="1"/>
  <c r="F141" i="8"/>
  <c r="H141" i="8" s="1"/>
  <c r="F142" i="8"/>
  <c r="H142" i="8" s="1"/>
  <c r="F143" i="8"/>
  <c r="H143" i="8" s="1"/>
  <c r="F144" i="8"/>
  <c r="H144" i="8" s="1"/>
  <c r="F145" i="8"/>
  <c r="H145" i="8" s="1"/>
  <c r="F146" i="8"/>
  <c r="H146" i="8" s="1"/>
  <c r="F147" i="8"/>
  <c r="H147" i="8" s="1"/>
  <c r="F148" i="8"/>
  <c r="H148" i="8" s="1"/>
  <c r="F149" i="8"/>
  <c r="H149" i="8" s="1"/>
  <c r="F150" i="8"/>
  <c r="H150" i="8" s="1"/>
  <c r="F151" i="8"/>
  <c r="H151" i="8" s="1"/>
  <c r="F152" i="8"/>
  <c r="H152" i="8" s="1"/>
  <c r="F153" i="8"/>
  <c r="H153" i="8" s="1"/>
  <c r="F154" i="8"/>
  <c r="H154" i="8" s="1"/>
  <c r="F155" i="8"/>
  <c r="H155" i="8" s="1"/>
  <c r="F156" i="8"/>
  <c r="H156" i="8" s="1"/>
  <c r="F157" i="8"/>
  <c r="H157" i="8" s="1"/>
  <c r="F158" i="8"/>
  <c r="H158" i="8" s="1"/>
  <c r="F159" i="8"/>
  <c r="H159" i="8" s="1"/>
  <c r="F160" i="8"/>
  <c r="H160" i="8" s="1"/>
  <c r="F161" i="8"/>
  <c r="H161" i="8" s="1"/>
  <c r="F162" i="8"/>
  <c r="H162" i="8" s="1"/>
  <c r="F165" i="8"/>
  <c r="H165" i="8" s="1"/>
  <c r="F169" i="8"/>
  <c r="H169" i="8" s="1"/>
  <c r="F170" i="8"/>
  <c r="H170" i="8" s="1"/>
  <c r="F171" i="8"/>
  <c r="H171" i="8" s="1"/>
  <c r="F134" i="8"/>
  <c r="H134" i="8" s="1"/>
  <c r="L170" i="8"/>
  <c r="L171" i="8"/>
  <c r="L169" i="8"/>
  <c r="L165" i="8"/>
  <c r="F124" i="8"/>
  <c r="H124" i="8" s="1"/>
  <c r="F125" i="8"/>
  <c r="H125" i="8" s="1"/>
  <c r="F123" i="8"/>
  <c r="H123" i="8" s="1"/>
  <c r="L124" i="8"/>
  <c r="L125" i="8"/>
  <c r="L123" i="8"/>
  <c r="F114" i="8"/>
  <c r="H114" i="8" s="1"/>
  <c r="F113" i="8"/>
  <c r="H113" i="8" s="1"/>
  <c r="L113" i="8"/>
  <c r="F104" i="8"/>
  <c r="H104" i="8" s="1"/>
  <c r="F105" i="8"/>
  <c r="H105" i="8" s="1"/>
  <c r="F106" i="8"/>
  <c r="H106" i="8" s="1"/>
  <c r="F107" i="8"/>
  <c r="H107" i="8" s="1"/>
  <c r="F103" i="8"/>
  <c r="H103" i="8" s="1"/>
  <c r="L105" i="8"/>
  <c r="L104" i="8"/>
  <c r="L95" i="8"/>
  <c r="L96" i="8"/>
  <c r="L97" i="8"/>
  <c r="F94" i="8"/>
  <c r="H94" i="8" s="1"/>
  <c r="F95" i="8"/>
  <c r="H95" i="8" s="1"/>
  <c r="F96" i="8"/>
  <c r="H96" i="8" s="1"/>
  <c r="F97" i="8"/>
  <c r="H97" i="8" s="1"/>
  <c r="F93" i="8"/>
  <c r="H93" i="8" s="1"/>
  <c r="L94" i="8"/>
  <c r="F84" i="8"/>
  <c r="H84" i="8" s="1"/>
  <c r="F85" i="8"/>
  <c r="H85" i="8" s="1"/>
  <c r="F86" i="8"/>
  <c r="H86" i="8" s="1"/>
  <c r="F87" i="8"/>
  <c r="H87" i="8" s="1"/>
  <c r="F83" i="8"/>
  <c r="H83" i="8" s="1"/>
  <c r="L84" i="8"/>
  <c r="L87" i="8"/>
  <c r="F73" i="8"/>
  <c r="H73" i="8" s="1"/>
  <c r="F74" i="8"/>
  <c r="H74" i="8" s="1"/>
  <c r="F75" i="8"/>
  <c r="H75" i="8" s="1"/>
  <c r="F76" i="8"/>
  <c r="H76" i="8" s="1"/>
  <c r="F77" i="8"/>
  <c r="H77" i="8" s="1"/>
  <c r="F78" i="8"/>
  <c r="H78" i="8" s="1"/>
  <c r="F72" i="8"/>
  <c r="H72" i="8" s="1"/>
  <c r="L72" i="8"/>
  <c r="F62" i="8"/>
  <c r="H62" i="8" s="1"/>
  <c r="F63" i="8"/>
  <c r="H63" i="8" s="1"/>
  <c r="F64" i="8"/>
  <c r="H64" i="8" s="1"/>
  <c r="F65" i="8"/>
  <c r="H65" i="8" s="1"/>
  <c r="F66" i="8"/>
  <c r="H66" i="8" s="1"/>
  <c r="F67" i="8"/>
  <c r="H67" i="8" s="1"/>
  <c r="F61" i="8"/>
  <c r="H61" i="8" s="1"/>
  <c r="L62" i="8"/>
  <c r="L63" i="8"/>
  <c r="L64" i="8"/>
  <c r="L65" i="8"/>
  <c r="L66" i="8"/>
  <c r="L67" i="8"/>
  <c r="L61" i="8"/>
  <c r="F56" i="8"/>
  <c r="H56" i="8" s="1"/>
  <c r="F55" i="8"/>
  <c r="H55" i="8" s="1"/>
  <c r="F54" i="8"/>
  <c r="H54" i="8" s="1"/>
  <c r="F50" i="8"/>
  <c r="H50" i="8" s="1"/>
  <c r="F51" i="8"/>
  <c r="H51" i="8" s="1"/>
  <c r="F52" i="8"/>
  <c r="H52" i="8" s="1"/>
  <c r="F53" i="8"/>
  <c r="H53" i="8" s="1"/>
  <c r="F49" i="8"/>
  <c r="H49" i="8" s="1"/>
  <c r="L50" i="8"/>
  <c r="L51" i="8"/>
  <c r="L52" i="8"/>
  <c r="L53" i="8"/>
  <c r="L54" i="8"/>
  <c r="L55" i="8"/>
  <c r="L56" i="8"/>
  <c r="L49" i="8"/>
  <c r="F44" i="8"/>
  <c r="H44" i="8" s="1"/>
  <c r="F26" i="8"/>
  <c r="H26" i="8" s="1"/>
  <c r="F25" i="8"/>
  <c r="H25" i="8" s="1"/>
  <c r="F24" i="8"/>
  <c r="H24" i="8" s="1"/>
  <c r="F43" i="8"/>
  <c r="H43" i="8" s="1"/>
  <c r="F42" i="8"/>
  <c r="H42" i="8" s="1"/>
  <c r="F34" i="8"/>
  <c r="H34" i="8" s="1"/>
  <c r="F35" i="8"/>
  <c r="H35" i="8" s="1"/>
  <c r="F36" i="8"/>
  <c r="H36" i="8" s="1"/>
  <c r="F37" i="8"/>
  <c r="H37" i="8" s="1"/>
  <c r="F38" i="8"/>
  <c r="H38" i="8" s="1"/>
  <c r="F39" i="8"/>
  <c r="H39" i="8" s="1"/>
  <c r="F40" i="8"/>
  <c r="H40" i="8" s="1"/>
  <c r="F41" i="8"/>
  <c r="H41" i="8" s="1"/>
  <c r="F33" i="8"/>
  <c r="H33" i="8" s="1"/>
  <c r="L43" i="8"/>
  <c r="L44" i="8"/>
  <c r="L42" i="8"/>
  <c r="L34" i="8"/>
  <c r="L35" i="8"/>
  <c r="L36" i="8"/>
  <c r="L37" i="8"/>
  <c r="L38" i="8"/>
  <c r="L39" i="8"/>
  <c r="L40" i="8"/>
  <c r="L41" i="8"/>
  <c r="L33" i="8"/>
  <c r="F23" i="8"/>
  <c r="H23" i="8" s="1"/>
  <c r="F20" i="8"/>
  <c r="H20" i="8" s="1"/>
  <c r="F21" i="8"/>
  <c r="H21" i="8" s="1"/>
  <c r="F22" i="8"/>
  <c r="H22" i="8" s="1"/>
  <c r="F19" i="8"/>
  <c r="H19" i="8" s="1"/>
  <c r="L20" i="8"/>
  <c r="L21" i="8"/>
  <c r="L22" i="8"/>
  <c r="L23" i="8"/>
  <c r="L24" i="8"/>
  <c r="L25" i="8"/>
  <c r="L26" i="8"/>
  <c r="L19" i="8"/>
  <c r="G79" i="8"/>
  <c r="G68" i="8"/>
  <c r="G57" i="8"/>
  <c r="H45" i="8" l="1"/>
  <c r="H127" i="8" s="1"/>
  <c r="H109" i="8"/>
  <c r="H172" i="8"/>
  <c r="H128" i="8" s="1"/>
  <c r="H119" i="8"/>
  <c r="H99" i="8"/>
  <c r="H89" i="8"/>
  <c r="H79" i="8"/>
  <c r="H68" i="8"/>
  <c r="H57" i="8"/>
  <c r="H28" i="8"/>
  <c r="J184" i="8"/>
  <c r="G172" i="8" l="1"/>
  <c r="G128" i="8" s="1"/>
  <c r="D126" i="8" l="1"/>
  <c r="D119" i="8"/>
  <c r="D57" i="8"/>
  <c r="D127" i="8" l="1"/>
  <c r="D129" i="8" s="1"/>
  <c r="G126" i="8"/>
  <c r="H129" i="8" s="1"/>
  <c r="G129" i="8" l="1"/>
  <c r="G130" i="8" s="1"/>
</calcChain>
</file>

<file path=xl/sharedStrings.xml><?xml version="1.0" encoding="utf-8"?>
<sst xmlns="http://schemas.openxmlformats.org/spreadsheetml/2006/main" count="1044" uniqueCount="411">
  <si>
    <t>Bahasa Indonesia</t>
  </si>
  <si>
    <t>Bahasa Inggris</t>
  </si>
  <si>
    <t>Jaringan Komputer</t>
  </si>
  <si>
    <t>Pemodelan dan Simulasi</t>
  </si>
  <si>
    <t>Kuliah Kerja Nyata</t>
  </si>
  <si>
    <t>Pengolahan Citra</t>
  </si>
  <si>
    <t>Keamanan Komputer</t>
  </si>
  <si>
    <t>Sistem Fuzzy</t>
  </si>
  <si>
    <t>Pemrograman Client-Server</t>
  </si>
  <si>
    <t>Komunikasi Data</t>
  </si>
  <si>
    <t>Kriptografi</t>
  </si>
  <si>
    <t>Dasar Pemrograman Komputer</t>
  </si>
  <si>
    <t>Pemrograman Visual</t>
  </si>
  <si>
    <t>Sistem Informasi</t>
  </si>
  <si>
    <t>K</t>
  </si>
  <si>
    <t>Wawasan IPTEKS</t>
  </si>
  <si>
    <t>Skripsi</t>
  </si>
  <si>
    <t>Pemrograman Berorientasi Obyek</t>
  </si>
  <si>
    <t>Pengantar Teknologi Informasi</t>
  </si>
  <si>
    <t>Sistem Digital</t>
  </si>
  <si>
    <t>Komunikasi Antar Personal</t>
  </si>
  <si>
    <t>Dasar Multimedia</t>
  </si>
  <si>
    <t>Interaksi Manusia dan Komputer</t>
  </si>
  <si>
    <t>Etika Profesi</t>
  </si>
  <si>
    <t>Matematika Diskrit</t>
  </si>
  <si>
    <t>Pemrograman Berbasis Web</t>
  </si>
  <si>
    <t>Aljabar Linier</t>
  </si>
  <si>
    <t>Matematika Dasar I</t>
  </si>
  <si>
    <t>Matematika Dasar II</t>
  </si>
  <si>
    <t>NO</t>
  </si>
  <si>
    <t>J U M L A H</t>
  </si>
  <si>
    <t>Pengenalan Pola</t>
  </si>
  <si>
    <t>Arsitektur dan Organisasi Komputer</t>
  </si>
  <si>
    <t>Metode Komputasi Numerik</t>
  </si>
  <si>
    <t>Basis Data II</t>
  </si>
  <si>
    <t>Rekayasa Perangkat Lunak II</t>
  </si>
  <si>
    <t>Rekayasa Perangkat Lunak I</t>
  </si>
  <si>
    <t>Sistem Memori Komputer</t>
  </si>
  <si>
    <t>Teori Game</t>
  </si>
  <si>
    <t>Topik Khusus Sistem Operasi</t>
  </si>
  <si>
    <t>Topik Khusus Rekayasa Perangkat Lunak</t>
  </si>
  <si>
    <t>Pengkodean dan Komperasi</t>
  </si>
  <si>
    <t>Aritmetika Komputer</t>
  </si>
  <si>
    <t>Topik Khusus Jaringan Komputer</t>
  </si>
  <si>
    <t>Grafika Komputer</t>
  </si>
  <si>
    <t>Machine Learning</t>
  </si>
  <si>
    <t>Pendidikan Agama Islam</t>
  </si>
  <si>
    <t>Pendidikan Agama Hindu</t>
  </si>
  <si>
    <t>Pendidikan Agama Budha</t>
  </si>
  <si>
    <t>201D4213</t>
  </si>
  <si>
    <t>203D4213</t>
  </si>
  <si>
    <t>205D4212</t>
  </si>
  <si>
    <t>303D4212</t>
  </si>
  <si>
    <t>306D4213</t>
  </si>
  <si>
    <t>442D4234</t>
  </si>
  <si>
    <t>478D4234</t>
  </si>
  <si>
    <t>455D4212</t>
  </si>
  <si>
    <t>457D4212</t>
  </si>
  <si>
    <t>204D4213</t>
  </si>
  <si>
    <t>Pilihan</t>
  </si>
  <si>
    <t>Wajib</t>
  </si>
  <si>
    <t>Kecerdasan Buatan</t>
  </si>
  <si>
    <t>Rekayasa Web</t>
  </si>
  <si>
    <t>Seminar Hasil</t>
  </si>
  <si>
    <t>009U0032</t>
  </si>
  <si>
    <t>008U0032</t>
  </si>
  <si>
    <t>011U0032</t>
  </si>
  <si>
    <t>016U0033</t>
  </si>
  <si>
    <t>Wawasan Sosial Budaya Maritim</t>
  </si>
  <si>
    <t>012U0032</t>
  </si>
  <si>
    <t>Pancasila</t>
  </si>
  <si>
    <t>Algoritma dan Struktur Data</t>
  </si>
  <si>
    <t>Sistem Operasi</t>
  </si>
  <si>
    <t>Sistem Tersemat</t>
  </si>
  <si>
    <t>Data Mining</t>
  </si>
  <si>
    <t>Jaringan Sensor Nirkabel</t>
  </si>
  <si>
    <t>Mobile Adhoc Network</t>
  </si>
  <si>
    <t>Technopreneurship</t>
  </si>
  <si>
    <t>Basis Data I</t>
  </si>
  <si>
    <t>Metode Penelitian</t>
  </si>
  <si>
    <t xml:space="preserve">Kerja Praktek </t>
  </si>
  <si>
    <t>Pemrograman Paralel</t>
  </si>
  <si>
    <t>Teknologi Aplikasi Bergerak</t>
  </si>
  <si>
    <t>Seminar Proposal</t>
  </si>
  <si>
    <t>Kecerdasan Buatan Terapan</t>
  </si>
  <si>
    <t>Cybernetics</t>
  </si>
  <si>
    <t>SEMESTER   I</t>
  </si>
  <si>
    <t xml:space="preserve"> SEMESTER  II</t>
  </si>
  <si>
    <t xml:space="preserve"> SEMESTER  III</t>
  </si>
  <si>
    <t xml:space="preserve"> SEMESTER  IV</t>
  </si>
  <si>
    <t xml:space="preserve"> SEMESTER  V</t>
  </si>
  <si>
    <t>Pendidikan Kewarganegaraan</t>
  </si>
  <si>
    <t>Mata Kuliah Pilihan 3</t>
  </si>
  <si>
    <t>Mata Kuliah Pilihan 4</t>
  </si>
  <si>
    <t>Mata Kuliah Pilihan 5</t>
  </si>
  <si>
    <t>Mata Kuliah Pilihan 2</t>
  </si>
  <si>
    <t>MATA KULIAH PILIHAN</t>
  </si>
  <si>
    <t xml:space="preserve"> SEMESTER  VII</t>
  </si>
  <si>
    <t xml:space="preserve"> SEMESTER  VIII</t>
  </si>
  <si>
    <t xml:space="preserve"> SEMESTER  VI (Bidang Riset: Big Data &amp; Cloud Computing)</t>
  </si>
  <si>
    <t xml:space="preserve"> SEMESTER  VI (Bidang Riset: Kecerdasan Buatan &amp; Robotika)</t>
  </si>
  <si>
    <t xml:space="preserve"> SEMESTER  VI (Bidang Riset: Internet of Things)</t>
  </si>
  <si>
    <t>101D4213</t>
  </si>
  <si>
    <t>102D4213</t>
  </si>
  <si>
    <t>202D4213</t>
  </si>
  <si>
    <t>206D4213</t>
  </si>
  <si>
    <t>207D4213</t>
  </si>
  <si>
    <t>208D4223</t>
  </si>
  <si>
    <t>209D4223</t>
  </si>
  <si>
    <t>210D4223</t>
  </si>
  <si>
    <t>211D4222</t>
  </si>
  <si>
    <t>212D4223</t>
  </si>
  <si>
    <t>213D4222</t>
  </si>
  <si>
    <t>301D4213</t>
  </si>
  <si>
    <t>302D4213</t>
  </si>
  <si>
    <t>304D4213</t>
  </si>
  <si>
    <t>305D4213</t>
  </si>
  <si>
    <t>307D4213</t>
  </si>
  <si>
    <t>308D4222</t>
  </si>
  <si>
    <t>309D4223</t>
  </si>
  <si>
    <t>401D4232</t>
  </si>
  <si>
    <t>Fisika Dasar II</t>
  </si>
  <si>
    <t>Pemrograman Terstruktur</t>
  </si>
  <si>
    <t>Sistem Operasi Mobile</t>
  </si>
  <si>
    <t>Algoritma Pengolahan Isyarat Digital</t>
  </si>
  <si>
    <t>Teori Bahasa dan Otomata</t>
  </si>
  <si>
    <t>Robotika</t>
  </si>
  <si>
    <t>Komputasi Paralel</t>
  </si>
  <si>
    <t>Pemrograman Java</t>
  </si>
  <si>
    <t>312D4224</t>
  </si>
  <si>
    <t>Teknologi Virtualisasi dan Komputasi Awan</t>
  </si>
  <si>
    <t>323D4224</t>
  </si>
  <si>
    <t>333D4224</t>
  </si>
  <si>
    <t>Jaringan Multimedia</t>
  </si>
  <si>
    <t>Topik Khusus Kecerdasan Buatan</t>
  </si>
  <si>
    <t>Topik Khusus Internet of Things</t>
  </si>
  <si>
    <t>Sistem Enterprise</t>
  </si>
  <si>
    <t>Sistem Terdistribusi</t>
  </si>
  <si>
    <t>Visi Komputer</t>
  </si>
  <si>
    <t>Sistem Temu Kembali Informasi</t>
  </si>
  <si>
    <t>Simulasi dan Game Komputer</t>
  </si>
  <si>
    <t>Forensik Digital</t>
  </si>
  <si>
    <t>Topik Khusus Cloud Computing</t>
  </si>
  <si>
    <t>Augmented Reality</t>
  </si>
  <si>
    <t>Cyber Physical System</t>
  </si>
  <si>
    <t>Mikroprosessor</t>
  </si>
  <si>
    <t>Komputasi Pervasive</t>
  </si>
  <si>
    <t>311D4224</t>
  </si>
  <si>
    <t>313D4224</t>
  </si>
  <si>
    <t>411D4233</t>
  </si>
  <si>
    <t>412D4233</t>
  </si>
  <si>
    <t>416D4233</t>
  </si>
  <si>
    <t>321D4224</t>
  </si>
  <si>
    <t>322D4224</t>
  </si>
  <si>
    <t>421D4233</t>
  </si>
  <si>
    <t>422D4233</t>
  </si>
  <si>
    <t>431D4233</t>
  </si>
  <si>
    <t>331D4224</t>
  </si>
  <si>
    <t>332D4224</t>
  </si>
  <si>
    <t>413D4233</t>
  </si>
  <si>
    <t>414D4233</t>
  </si>
  <si>
    <t>415D4233</t>
  </si>
  <si>
    <t>423D4233</t>
  </si>
  <si>
    <t>424D4233</t>
  </si>
  <si>
    <t>425D4233</t>
  </si>
  <si>
    <t>426D4233</t>
  </si>
  <si>
    <t>432D4233</t>
  </si>
  <si>
    <t>433D4233</t>
  </si>
  <si>
    <t>434D4233</t>
  </si>
  <si>
    <t>435D4233</t>
  </si>
  <si>
    <t>436D4233</t>
  </si>
  <si>
    <t>Animasi dan Pemodelan 3D</t>
  </si>
  <si>
    <t>Kecerdasan Buatan Hybrid</t>
  </si>
  <si>
    <t>Game Kecerdasan Buatan</t>
  </si>
  <si>
    <t>018U0033</t>
  </si>
  <si>
    <t>Fisika Dasar</t>
  </si>
  <si>
    <t>001U0032</t>
  </si>
  <si>
    <t>002U0032</t>
  </si>
  <si>
    <t>003U0032</t>
  </si>
  <si>
    <t>005U0032</t>
  </si>
  <si>
    <t>004U0032</t>
  </si>
  <si>
    <t>006U0032</t>
  </si>
  <si>
    <t>007U0032</t>
  </si>
  <si>
    <t>010U0032</t>
  </si>
  <si>
    <t>017U0033</t>
  </si>
  <si>
    <t>103D4222</t>
  </si>
  <si>
    <t>104D4224</t>
  </si>
  <si>
    <t>105D4223</t>
  </si>
  <si>
    <t>KPT 2016</t>
  </si>
  <si>
    <t>Pemrograman Aplikasi Mobile</t>
  </si>
  <si>
    <t>Keamanan Internet</t>
  </si>
  <si>
    <t>Diakui sebagai MK Pilihan tetapi tidak ditawarkan lagi</t>
  </si>
  <si>
    <t>417D4233</t>
  </si>
  <si>
    <t>418D4233</t>
  </si>
  <si>
    <t>419D4233</t>
  </si>
  <si>
    <t>420D4233</t>
  </si>
  <si>
    <t>427D4233</t>
  </si>
  <si>
    <t>428D4233</t>
  </si>
  <si>
    <t>429D4233</t>
  </si>
  <si>
    <t>430D4233</t>
  </si>
  <si>
    <t>437D4233</t>
  </si>
  <si>
    <t>438D4233</t>
  </si>
  <si>
    <t>439D4233</t>
  </si>
  <si>
    <t>440D4233</t>
  </si>
  <si>
    <t>Sistem Transportasi Cerdas</t>
  </si>
  <si>
    <t>PROGRAM STUDI TEKNIK INFORMATIKA</t>
  </si>
  <si>
    <t>UNIVERSITAS HASANUDDIN</t>
  </si>
  <si>
    <t>HM</t>
  </si>
  <si>
    <t>AM</t>
  </si>
  <si>
    <t>M</t>
  </si>
  <si>
    <t>KODE</t>
  </si>
  <si>
    <t>NAMA MATA KULIAH</t>
  </si>
  <si>
    <t>Jumlah</t>
  </si>
  <si>
    <t>Keterangan:</t>
  </si>
  <si>
    <t>K*</t>
  </si>
  <si>
    <t>K: Kredit (Bobot sks), HM: Hasil Mutu, AM: Angka Mutu</t>
  </si>
  <si>
    <t>K*: Kredit yang dilulusi, ,  M: Mutu (AM x K*)</t>
  </si>
  <si>
    <t>Fisika Dasar I</t>
  </si>
  <si>
    <t>KET</t>
  </si>
  <si>
    <t>NIM:</t>
  </si>
  <si>
    <t>NAMA:</t>
  </si>
  <si>
    <t>Mahasiswa,</t>
  </si>
  <si>
    <t>Tim Penyetaraan,</t>
  </si>
  <si>
    <t xml:space="preserve">Wakil Dekan I </t>
  </si>
  <si>
    <t>a.n. Dekan Fakultas Teknik</t>
  </si>
  <si>
    <t>Mengetahui,</t>
  </si>
  <si>
    <t>Pemrograman Mobile</t>
  </si>
  <si>
    <t>IPK</t>
  </si>
  <si>
    <t>Prof. Baharuddin, S.T., M. Arch., Ph.D.</t>
  </si>
  <si>
    <t>NIP. 19690308 199512 1 001</t>
  </si>
  <si>
    <t>Sekertaris Departemen Teknik Informatika,</t>
  </si>
  <si>
    <t>Dr. Indrabayu, S.T., M.Bus.Sys., M.T.</t>
  </si>
  <si>
    <t>NIP. 19750716 200212 1 004</t>
  </si>
  <si>
    <t>PENYETARAAN MATA KULIAH KURIKUKULUM 2021 DENGAN KPT 2016</t>
  </si>
  <si>
    <t>KURIKULUM 2021</t>
  </si>
  <si>
    <t>18Y02110203</t>
  </si>
  <si>
    <t>18Y01111102</t>
  </si>
  <si>
    <t>Kewarganegaraan</t>
  </si>
  <si>
    <t>18Y01110902</t>
  </si>
  <si>
    <t>18Y01110802</t>
  </si>
  <si>
    <t>21D12110102</t>
  </si>
  <si>
    <t>21D12110203</t>
  </si>
  <si>
    <t>21D12110303</t>
  </si>
  <si>
    <t>21D12110402</t>
  </si>
  <si>
    <t>Dasar Listrik dan Elektronika</t>
  </si>
  <si>
    <t>18Y01110102</t>
  </si>
  <si>
    <t>18Y01110202</t>
  </si>
  <si>
    <t>Pendidikan Agama Katolik</t>
  </si>
  <si>
    <t>18Y01110302</t>
  </si>
  <si>
    <t>Pendidikan Agama Protestan</t>
  </si>
  <si>
    <t>18Y01110402</t>
  </si>
  <si>
    <t>18Y01110502</t>
  </si>
  <si>
    <t>18Y01110602</t>
  </si>
  <si>
    <t>Pendidikan Agama Konghucu</t>
  </si>
  <si>
    <t>18Y01110303</t>
  </si>
  <si>
    <t>18Y01111202</t>
  </si>
  <si>
    <t>18Y01111002</t>
  </si>
  <si>
    <t>18Y01110702</t>
  </si>
  <si>
    <t>21D12110503</t>
  </si>
  <si>
    <t>21D12110604</t>
  </si>
  <si>
    <t>21D12110702</t>
  </si>
  <si>
    <t>Pendidikan Agama Khonghucu</t>
  </si>
  <si>
    <t>21D12120103</t>
  </si>
  <si>
    <t>Aljabar Linear</t>
  </si>
  <si>
    <t>21D12120202</t>
  </si>
  <si>
    <t>Basis Data</t>
  </si>
  <si>
    <t>21D12120303</t>
  </si>
  <si>
    <t>21D12120403</t>
  </si>
  <si>
    <t>21D12120502</t>
  </si>
  <si>
    <t>21D12120602</t>
  </si>
  <si>
    <t>21D12120702</t>
  </si>
  <si>
    <t>Pemrograman Script</t>
  </si>
  <si>
    <t>21D12120803</t>
  </si>
  <si>
    <t>21D12120902</t>
  </si>
  <si>
    <t>21D12121003</t>
  </si>
  <si>
    <t>21D12121102</t>
  </si>
  <si>
    <t>Manajemen Basis Data</t>
  </si>
  <si>
    <t>21D12121202</t>
  </si>
  <si>
    <t>21D12121303</t>
  </si>
  <si>
    <t>Rekayasa Perangkat Lunak</t>
  </si>
  <si>
    <t>21D12121403</t>
  </si>
  <si>
    <t>21D12121503</t>
  </si>
  <si>
    <t>Keamanan Digital</t>
  </si>
  <si>
    <t>21D12130103</t>
  </si>
  <si>
    <t>Probabilitas dan Statistika</t>
  </si>
  <si>
    <t>21D12130203</t>
  </si>
  <si>
    <t>21D12130303</t>
  </si>
  <si>
    <t>21D12130403</t>
  </si>
  <si>
    <t>Pemrograman Web</t>
  </si>
  <si>
    <t>21D12130503</t>
  </si>
  <si>
    <t>21D12130602</t>
  </si>
  <si>
    <t>21D12130703</t>
  </si>
  <si>
    <t>21D12131004</t>
  </si>
  <si>
    <t>21D12131104</t>
  </si>
  <si>
    <t>Analisis Data</t>
  </si>
  <si>
    <t>21D12131204</t>
  </si>
  <si>
    <t>Sistem Big Data</t>
  </si>
  <si>
    <t>21D12130804</t>
  </si>
  <si>
    <t>Proyek RPL</t>
  </si>
  <si>
    <t>21D12130901</t>
  </si>
  <si>
    <t>KoKurikuler</t>
  </si>
  <si>
    <t>21D1214XX03</t>
  </si>
  <si>
    <t>Topik Khusus Big Data</t>
  </si>
  <si>
    <t>SKPI/PKM</t>
  </si>
  <si>
    <t>21D12131304</t>
  </si>
  <si>
    <t>21D12131404</t>
  </si>
  <si>
    <t>Data Science</t>
  </si>
  <si>
    <t>21D12131504</t>
  </si>
  <si>
    <t>Kecerdasan Buatan dan Robotika</t>
  </si>
  <si>
    <t>21D12131604</t>
  </si>
  <si>
    <t>21D12131704</t>
  </si>
  <si>
    <t>21D12131804</t>
  </si>
  <si>
    <t>21D12140104</t>
  </si>
  <si>
    <t>Kerja Praktek</t>
  </si>
  <si>
    <t>21D12140204</t>
  </si>
  <si>
    <t>KKN</t>
  </si>
  <si>
    <t>21D12140302</t>
  </si>
  <si>
    <t>21D12140402</t>
  </si>
  <si>
    <t>21D12140504</t>
  </si>
  <si>
    <t>Mata Kuliah Pilihan 1</t>
  </si>
  <si>
    <t>21D12140603</t>
  </si>
  <si>
    <t>Analisis Jejaring Sosial</t>
  </si>
  <si>
    <t>21D12140703</t>
  </si>
  <si>
    <t>21D12140803</t>
  </si>
  <si>
    <t>21D12140903</t>
  </si>
  <si>
    <t>Bisnis IT</t>
  </si>
  <si>
    <t>21D12141003</t>
  </si>
  <si>
    <t>21D12141103</t>
  </si>
  <si>
    <t>21D12141203</t>
  </si>
  <si>
    <t>21D12141303</t>
  </si>
  <si>
    <t>21D12141403</t>
  </si>
  <si>
    <t>21D12141503</t>
  </si>
  <si>
    <t>Komputasi Biomedik</t>
  </si>
  <si>
    <t>21D12141603</t>
  </si>
  <si>
    <t>21D12141703</t>
  </si>
  <si>
    <t>21D12141803</t>
  </si>
  <si>
    <t>21D12141903</t>
  </si>
  <si>
    <t>Manajemen Pengelolaan Teknologi Informasi</t>
  </si>
  <si>
    <t>21D12142003</t>
  </si>
  <si>
    <t>21D12142103</t>
  </si>
  <si>
    <t>Natural Language Processing</t>
  </si>
  <si>
    <t>21D12142203</t>
  </si>
  <si>
    <t>21D12142303</t>
  </si>
  <si>
    <t>Pengkodean dan Kompresi</t>
  </si>
  <si>
    <t>21D12142403</t>
  </si>
  <si>
    <t>21D12142503</t>
  </si>
  <si>
    <t>21D12142603</t>
  </si>
  <si>
    <t>21D12142703</t>
  </si>
  <si>
    <t>21D12142803</t>
  </si>
  <si>
    <t>21D12142903</t>
  </si>
  <si>
    <t>21D12143003</t>
  </si>
  <si>
    <t>Teknologi Telekomunikasi</t>
  </si>
  <si>
    <t>21D12143103</t>
  </si>
  <si>
    <t>21D12143203</t>
  </si>
  <si>
    <t>Topik Khusus IoT</t>
  </si>
  <si>
    <t>21D12143303</t>
  </si>
  <si>
    <t>21D12143403</t>
  </si>
  <si>
    <t>21D12143503</t>
  </si>
  <si>
    <t>21D12143603</t>
  </si>
  <si>
    <t>Topik Khusus Sistem Komputer</t>
  </si>
  <si>
    <t>21D12143703</t>
  </si>
  <si>
    <t>214D4223</t>
  </si>
  <si>
    <t>SEMESTER I</t>
  </si>
  <si>
    <t>SEMESTER II</t>
  </si>
  <si>
    <t>SEMESTER III</t>
  </si>
  <si>
    <t>Probabilitas dan Statistik</t>
  </si>
  <si>
    <t>SEMESTER IV</t>
  </si>
  <si>
    <t>SEMESTER V</t>
  </si>
  <si>
    <t>SEMESTER VI (Bidang Riset: Big Data &amp; Cloud Computing)</t>
  </si>
  <si>
    <t>SEMESTER VI (Bidang Riset: Kecerdasan Buatan &amp; Robotika)</t>
  </si>
  <si>
    <t>SEMESTER VI (Bidang Riset: Internet of Things)</t>
  </si>
  <si>
    <t>SEMESTER VII</t>
  </si>
  <si>
    <t>402D4232</t>
  </si>
  <si>
    <t>Mata Kuliah Pilihan 6</t>
  </si>
  <si>
    <t>SEMESTER VIII</t>
  </si>
  <si>
    <t>403D4232</t>
  </si>
  <si>
    <t>404D4234</t>
  </si>
  <si>
    <t>451D4213</t>
  </si>
  <si>
    <t>452D4213</t>
  </si>
  <si>
    <t>453D4213</t>
  </si>
  <si>
    <t>454D4213</t>
  </si>
  <si>
    <t>456D4213</t>
  </si>
  <si>
    <t>458D4212</t>
  </si>
  <si>
    <t>459D4212</t>
  </si>
  <si>
    <t>460D4212</t>
  </si>
  <si>
    <t>461D4212</t>
  </si>
  <si>
    <t>462D4212</t>
  </si>
  <si>
    <t>463D4212</t>
  </si>
  <si>
    <t>464D4212</t>
  </si>
  <si>
    <t>465D4212</t>
  </si>
  <si>
    <t>466D4212</t>
  </si>
  <si>
    <t>467D4212</t>
  </si>
  <si>
    <t>468D4212</t>
  </si>
  <si>
    <t>Disetarakan dengan KPT 2016</t>
  </si>
  <si>
    <t>21D12143803</t>
  </si>
  <si>
    <t>21D12143903</t>
  </si>
  <si>
    <t>Topik Khusus Robotik</t>
  </si>
  <si>
    <t xml:space="preserve">Makassar, </t>
  </si>
  <si>
    <t>A</t>
  </si>
  <si>
    <t>-</t>
  </si>
  <si>
    <t>A-</t>
  </si>
  <si>
    <t>B+</t>
  </si>
  <si>
    <t>B</t>
  </si>
  <si>
    <t>B-</t>
  </si>
  <si>
    <t>C+</t>
  </si>
  <si>
    <t>C</t>
  </si>
  <si>
    <t>D</t>
  </si>
  <si>
    <t>E</t>
  </si>
  <si>
    <t>TM</t>
  </si>
  <si>
    <t>Nama_Dosen_PA</t>
  </si>
  <si>
    <t>NIP. Dosen_PA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</si>
</sst>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0"/>
      <name val="Calibri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/>
    </xf>
    <xf numFmtId="0" fontId="0" fillId="0" borderId="0" xfId="0" quotePrefix="1"/>
    <xf numFmtId="0" fontId="2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quotePrefix="1" applyFont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179773</xdr:colOff>
      <xdr:row>0</xdr:row>
      <xdr:rowOff>65968</xdr:rowOff>
    </xdr:from>
    <xdr:to>
      <xdr:col>7</xdr:col>
      <xdr:colOff>468924</xdr:colOff>
      <xdr:row>6</xdr:row>
      <xdr:rowOff>66675</xdr:rowOff>
    </xdr:to>
    <xdr:pic>
      <xdr:nvPicPr>
        <xdr:cNvPr id="2" name="Picture 1" descr="Logo UH 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4059" y="65968"/>
          <a:ext cx="674338" cy="754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195"/>
  <sheetViews>
    <sheetView tabSelected="1" topLeftCell="B146" zoomScale="102" zoomScaleNormal="102" workbookViewId="0">
      <selection activeCell="O96" sqref="O96"/>
    </sheetView>
  </sheetViews>
  <sheetFormatPr defaultColWidth="9.08984375" defaultRowHeight="10" x14ac:dyDescent="0.25"/>
  <cols>
    <col min="1" max="1" width="5.36328125" style="36" customWidth="1"/>
    <col min="2" max="2" width="14.90625" style="36" customWidth="1"/>
    <col min="3" max="3" width="33.81640625" style="36" customWidth="1"/>
    <col min="4" max="4" width="4.36328125" style="36" customWidth="1"/>
    <col min="5" max="5" width="4.6328125" style="36" bestFit="1" customWidth="1"/>
    <col min="6" max="6" width="4.453125" style="36" bestFit="1" customWidth="1"/>
    <col min="7" max="7" width="5.6328125" style="36" bestFit="1" customWidth="1"/>
    <col min="8" max="8" width="7.453125" style="36" customWidth="1"/>
    <col min="9" max="9" width="11" style="36" bestFit="1" customWidth="1"/>
    <col min="10" max="10" width="30.453125" style="36" customWidth="1"/>
    <col min="11" max="12" width="4.453125" style="36" bestFit="1" customWidth="1"/>
    <col min="13" max="13" width="16.6328125" style="36" customWidth="1"/>
    <col min="14" max="16384" width="9.08984375" style="36"/>
  </cols>
  <sheetData>
    <row r="8" spans="1:13" x14ac:dyDescent="0.25">
      <c r="A8" s="96" t="s">
        <v>206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10" spans="1:13" ht="15" customHeight="1" x14ac:dyDescent="0.25">
      <c r="A10" s="96" t="s">
        <v>233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x14ac:dyDescent="0.25">
      <c r="A11" s="96" t="s">
        <v>205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 ht="10.5" x14ac:dyDescent="0.25">
      <c r="A12" s="97"/>
      <c r="B12" s="97"/>
      <c r="C12" s="97"/>
      <c r="D12" s="97"/>
      <c r="E12" s="97"/>
      <c r="F12" s="97"/>
      <c r="G12" s="97"/>
      <c r="H12" s="97"/>
      <c r="I12" s="97"/>
    </row>
    <row r="13" spans="1:13" ht="10.5" x14ac:dyDescent="0.25">
      <c r="A13" s="37"/>
      <c r="B13" s="14" t="s">
        <v>220</v>
      </c>
      <c r="C13" s="89" t="s">
        <v>399</v>
      </c>
      <c r="D13" s="37"/>
      <c r="E13" s="37"/>
      <c r="F13" s="37"/>
      <c r="G13" s="37"/>
      <c r="H13" s="37"/>
      <c r="I13" s="37"/>
    </row>
    <row r="14" spans="1:13" ht="10.5" x14ac:dyDescent="0.25">
      <c r="A14" s="37"/>
      <c r="B14" s="14" t="s">
        <v>219</v>
      </c>
      <c r="C14" s="89" t="s">
        <v>399</v>
      </c>
      <c r="D14" s="37"/>
      <c r="E14" s="37"/>
      <c r="F14" s="37"/>
      <c r="G14" s="37"/>
      <c r="H14" s="37"/>
      <c r="I14" s="37"/>
    </row>
    <row r="15" spans="1:13" ht="10.5" x14ac:dyDescent="0.25">
      <c r="A15" s="37"/>
      <c r="B15" s="37"/>
      <c r="C15" s="37"/>
      <c r="D15" s="37"/>
      <c r="E15" s="37"/>
      <c r="F15" s="37"/>
      <c r="G15" s="37"/>
      <c r="H15" s="37"/>
      <c r="I15" s="37"/>
    </row>
    <row r="16" spans="1:13" x14ac:dyDescent="0.25">
      <c r="A16" s="98" t="s">
        <v>234</v>
      </c>
      <c r="B16" s="98"/>
      <c r="C16" s="98"/>
      <c r="D16" s="98"/>
      <c r="E16" s="98"/>
      <c r="F16" s="98"/>
      <c r="G16" s="98"/>
      <c r="H16" s="98"/>
      <c r="I16" s="98" t="s">
        <v>188</v>
      </c>
      <c r="J16" s="98"/>
      <c r="K16" s="98"/>
      <c r="L16" s="98"/>
      <c r="M16" s="98"/>
    </row>
    <row r="17" spans="1:13" ht="16.5" customHeight="1" x14ac:dyDescent="0.25">
      <c r="A17" s="1" t="s">
        <v>86</v>
      </c>
      <c r="B17" s="34"/>
      <c r="C17" s="34"/>
      <c r="D17" s="34"/>
      <c r="E17" s="34"/>
      <c r="F17" s="34"/>
      <c r="G17" s="34"/>
      <c r="H17" s="35"/>
      <c r="I17" s="93" t="s">
        <v>393</v>
      </c>
      <c r="J17" s="94"/>
      <c r="K17" s="94"/>
      <c r="L17" s="94"/>
      <c r="M17" s="95"/>
    </row>
    <row r="18" spans="1:13" x14ac:dyDescent="0.25">
      <c r="A18" s="38" t="s">
        <v>29</v>
      </c>
      <c r="B18" s="2" t="s">
        <v>210</v>
      </c>
      <c r="C18" s="2" t="s">
        <v>211</v>
      </c>
      <c r="D18" s="2" t="s">
        <v>14</v>
      </c>
      <c r="E18" s="2" t="s">
        <v>207</v>
      </c>
      <c r="F18" s="2" t="s">
        <v>208</v>
      </c>
      <c r="G18" s="2" t="s">
        <v>214</v>
      </c>
      <c r="H18" s="2" t="s">
        <v>209</v>
      </c>
      <c r="I18" s="2" t="s">
        <v>210</v>
      </c>
      <c r="J18" s="2" t="s">
        <v>211</v>
      </c>
      <c r="K18" s="2" t="s">
        <v>207</v>
      </c>
      <c r="L18" s="2" t="s">
        <v>208</v>
      </c>
      <c r="M18" s="2" t="s">
        <v>218</v>
      </c>
    </row>
    <row r="19" spans="1:13" ht="16.5" customHeight="1" x14ac:dyDescent="0.25">
      <c r="A19" s="38">
        <v>1</v>
      </c>
      <c r="B19" s="41" t="s">
        <v>235</v>
      </c>
      <c r="C19" s="55" t="s">
        <v>27</v>
      </c>
      <c r="D19" s="2">
        <v>3</v>
      </c>
      <c r="E19" s="2" t="str">
        <f>K19</f>
        <v>-</v>
      </c>
      <c r="F19" s="6">
        <f>IF(E19="A",4,IF(E19="A-",3.75,IF(E19="B+",3.5,IF(E19="B",3,IF(E19="B-",2.75,IF(E19="C+",2.5,IF(E19="C",2,IF(E19="D",1,0))))))))</f>
        <v>0</v>
      </c>
      <c r="G19" s="2">
        <f>IF(OR(E19="-",E19="E",E19="M",E19="TM"),0,D19)</f>
        <v>0</v>
      </c>
      <c r="H19" s="3">
        <f t="shared" ref="H19:H26" si="0">F19*G19</f>
        <v>0</v>
      </c>
      <c r="I19" s="56" t="s">
        <v>67</v>
      </c>
      <c r="J19" s="57" t="s">
        <v>27</v>
      </c>
      <c r="K19" s="84" t="s">
        <v>399</v>
      </c>
      <c r="L19" s="6">
        <f>IF(K19="A",4,IF(K19="A-",3.75,IF(K19="B+",3.5,IF(K19="B",3,IF(K19="B-",2.75,IF(K19="C+",2.5,IF(K19="C",2,IF(K19="D",1,0))))))))</f>
        <v>0</v>
      </c>
      <c r="M19" s="38"/>
    </row>
    <row r="20" spans="1:13" ht="16.5" customHeight="1" x14ac:dyDescent="0.25">
      <c r="A20" s="38">
        <v>2</v>
      </c>
      <c r="B20" s="41" t="s">
        <v>236</v>
      </c>
      <c r="C20" s="55" t="s">
        <v>237</v>
      </c>
      <c r="D20" s="2">
        <v>2</v>
      </c>
      <c r="E20" s="2" t="str">
        <f t="shared" ref="E20:E26" si="1">K20</f>
        <v>-</v>
      </c>
      <c r="F20" s="6">
        <f t="shared" ref="F20:F26" si="2">IF(E20="A",4,IF(E20="A-",3.75,IF(E20="B+",3.5,IF(E20="B",3,IF(E20="B-",2.75,IF(E20="C+",2.5,IF(E20="C",2,IF(E20="D",1,0))))))))</f>
        <v>0</v>
      </c>
      <c r="G20" s="2">
        <f t="shared" ref="G20:G26" si="3">IF(OR(E20="-",E20="E",E20="M",E20="TM"),0,D20)</f>
        <v>0</v>
      </c>
      <c r="H20" s="3">
        <f t="shared" si="0"/>
        <v>0</v>
      </c>
      <c r="I20" s="56" t="s">
        <v>66</v>
      </c>
      <c r="J20" s="57" t="s">
        <v>91</v>
      </c>
      <c r="K20" s="84" t="s">
        <v>399</v>
      </c>
      <c r="L20" s="6">
        <f t="shared" ref="L20:L26" si="4">IF(K20="A",4,IF(K20="A-",3.75,IF(K20="B+",3.5,IF(K20="B",3,IF(K20="B-",2.75,IF(K20="C+",2.5,IF(K20="C",2,IF(K20="D",1,0))))))))</f>
        <v>0</v>
      </c>
      <c r="M20" s="38"/>
    </row>
    <row r="21" spans="1:13" ht="16.5" customHeight="1" x14ac:dyDescent="0.25">
      <c r="A21" s="38">
        <v>3</v>
      </c>
      <c r="B21" s="41" t="s">
        <v>238</v>
      </c>
      <c r="C21" s="55" t="s">
        <v>0</v>
      </c>
      <c r="D21" s="2">
        <v>2</v>
      </c>
      <c r="E21" s="2" t="str">
        <f t="shared" si="1"/>
        <v>-</v>
      </c>
      <c r="F21" s="6">
        <f t="shared" si="2"/>
        <v>0</v>
      </c>
      <c r="G21" s="2">
        <f t="shared" si="3"/>
        <v>0</v>
      </c>
      <c r="H21" s="3">
        <f t="shared" si="0"/>
        <v>0</v>
      </c>
      <c r="I21" s="56" t="s">
        <v>64</v>
      </c>
      <c r="J21" s="57" t="s">
        <v>0</v>
      </c>
      <c r="K21" s="84" t="s">
        <v>399</v>
      </c>
      <c r="L21" s="6">
        <f t="shared" si="4"/>
        <v>0</v>
      </c>
      <c r="M21" s="38"/>
    </row>
    <row r="22" spans="1:13" ht="16.5" customHeight="1" x14ac:dyDescent="0.25">
      <c r="A22" s="38">
        <v>4</v>
      </c>
      <c r="B22" s="41" t="s">
        <v>239</v>
      </c>
      <c r="C22" s="55" t="s">
        <v>15</v>
      </c>
      <c r="D22" s="2">
        <v>2</v>
      </c>
      <c r="E22" s="2" t="str">
        <f t="shared" si="1"/>
        <v>-</v>
      </c>
      <c r="F22" s="6">
        <f t="shared" si="2"/>
        <v>0</v>
      </c>
      <c r="G22" s="2">
        <f t="shared" si="3"/>
        <v>0</v>
      </c>
      <c r="H22" s="3">
        <f t="shared" si="0"/>
        <v>0</v>
      </c>
      <c r="I22" s="56" t="s">
        <v>65</v>
      </c>
      <c r="J22" s="57" t="s">
        <v>15</v>
      </c>
      <c r="K22" s="84" t="s">
        <v>399</v>
      </c>
      <c r="L22" s="6">
        <f t="shared" si="4"/>
        <v>0</v>
      </c>
      <c r="M22" s="38"/>
    </row>
    <row r="23" spans="1:13" ht="13.5" customHeight="1" x14ac:dyDescent="0.25">
      <c r="A23" s="38">
        <v>5</v>
      </c>
      <c r="B23" s="41" t="s">
        <v>240</v>
      </c>
      <c r="C23" s="55" t="s">
        <v>18</v>
      </c>
      <c r="D23" s="2">
        <v>2</v>
      </c>
      <c r="E23" s="2" t="str">
        <f t="shared" si="1"/>
        <v>-</v>
      </c>
      <c r="F23" s="6">
        <f t="shared" si="2"/>
        <v>0</v>
      </c>
      <c r="G23" s="2">
        <f t="shared" si="3"/>
        <v>0</v>
      </c>
      <c r="H23" s="3">
        <f t="shared" si="0"/>
        <v>0</v>
      </c>
      <c r="I23" s="56" t="s">
        <v>102</v>
      </c>
      <c r="J23" s="57" t="s">
        <v>18</v>
      </c>
      <c r="K23" s="84" t="s">
        <v>399</v>
      </c>
      <c r="L23" s="6">
        <f t="shared" si="4"/>
        <v>0</v>
      </c>
      <c r="M23" s="16"/>
    </row>
    <row r="24" spans="1:13" ht="16.5" customHeight="1" x14ac:dyDescent="0.25">
      <c r="A24" s="38">
        <v>6</v>
      </c>
      <c r="B24" s="41" t="s">
        <v>241</v>
      </c>
      <c r="C24" s="55" t="s">
        <v>11</v>
      </c>
      <c r="D24" s="38">
        <v>3</v>
      </c>
      <c r="E24" s="2" t="str">
        <f t="shared" si="1"/>
        <v>-</v>
      </c>
      <c r="F24" s="6">
        <f t="shared" si="2"/>
        <v>0</v>
      </c>
      <c r="G24" s="2">
        <f t="shared" si="3"/>
        <v>0</v>
      </c>
      <c r="H24" s="3">
        <f t="shared" si="0"/>
        <v>0</v>
      </c>
      <c r="I24" s="56" t="s">
        <v>103</v>
      </c>
      <c r="J24" s="57" t="s">
        <v>11</v>
      </c>
      <c r="K24" s="84" t="s">
        <v>399</v>
      </c>
      <c r="L24" s="6">
        <f t="shared" si="4"/>
        <v>0</v>
      </c>
      <c r="M24" s="38"/>
    </row>
    <row r="25" spans="1:13" ht="13.5" customHeight="1" x14ac:dyDescent="0.25">
      <c r="A25" s="38">
        <v>7</v>
      </c>
      <c r="B25" s="41" t="s">
        <v>242</v>
      </c>
      <c r="C25" s="55" t="s">
        <v>19</v>
      </c>
      <c r="D25" s="38">
        <v>3</v>
      </c>
      <c r="E25" s="2" t="str">
        <f t="shared" si="1"/>
        <v>-</v>
      </c>
      <c r="F25" s="6">
        <f t="shared" si="2"/>
        <v>0</v>
      </c>
      <c r="G25" s="2">
        <f t="shared" si="3"/>
        <v>0</v>
      </c>
      <c r="H25" s="3">
        <f t="shared" si="0"/>
        <v>0</v>
      </c>
      <c r="I25" s="56" t="s">
        <v>187</v>
      </c>
      <c r="J25" s="57" t="s">
        <v>19</v>
      </c>
      <c r="K25" s="84" t="s">
        <v>399</v>
      </c>
      <c r="L25" s="6">
        <f t="shared" si="4"/>
        <v>0</v>
      </c>
      <c r="M25" s="38"/>
    </row>
    <row r="26" spans="1:13" ht="16.5" customHeight="1" x14ac:dyDescent="0.25">
      <c r="A26" s="38">
        <v>8</v>
      </c>
      <c r="B26" s="41" t="s">
        <v>243</v>
      </c>
      <c r="C26" s="55" t="s">
        <v>244</v>
      </c>
      <c r="D26" s="38">
        <v>2</v>
      </c>
      <c r="E26" s="2" t="str">
        <f t="shared" si="1"/>
        <v>-</v>
      </c>
      <c r="F26" s="6">
        <f t="shared" si="2"/>
        <v>0</v>
      </c>
      <c r="G26" s="2">
        <f t="shared" si="3"/>
        <v>0</v>
      </c>
      <c r="H26" s="3">
        <f t="shared" si="0"/>
        <v>0</v>
      </c>
      <c r="I26" s="56" t="s">
        <v>174</v>
      </c>
      <c r="J26" s="57" t="s">
        <v>175</v>
      </c>
      <c r="K26" s="84" t="s">
        <v>399</v>
      </c>
      <c r="L26" s="6">
        <f t="shared" si="4"/>
        <v>0</v>
      </c>
      <c r="M26" s="38"/>
    </row>
    <row r="27" spans="1:13" ht="13.5" customHeight="1" x14ac:dyDescent="0.25">
      <c r="A27" s="29"/>
      <c r="B27" s="33"/>
      <c r="C27" s="29"/>
      <c r="D27" s="29"/>
      <c r="E27" s="31"/>
      <c r="F27" s="72"/>
      <c r="G27" s="31"/>
      <c r="H27" s="30"/>
      <c r="I27" s="38"/>
      <c r="J27" s="38"/>
      <c r="K27" s="38"/>
      <c r="L27" s="6"/>
      <c r="M27" s="38"/>
    </row>
    <row r="28" spans="1:13" ht="16.5" customHeight="1" x14ac:dyDescent="0.25">
      <c r="A28" s="38"/>
      <c r="B28" s="2"/>
      <c r="C28" s="2" t="s">
        <v>30</v>
      </c>
      <c r="D28" s="4">
        <f>SUM(D19:D26)</f>
        <v>19</v>
      </c>
      <c r="E28" s="38"/>
      <c r="F28" s="38"/>
      <c r="G28" s="38">
        <f>SUM(G19:G26)</f>
        <v>0</v>
      </c>
      <c r="H28" s="5">
        <f>SUM(H19:H26)</f>
        <v>0</v>
      </c>
      <c r="I28" s="38"/>
      <c r="J28" s="38"/>
      <c r="K28" s="38"/>
      <c r="L28" s="38"/>
      <c r="M28" s="38"/>
    </row>
    <row r="29" spans="1:13" ht="16.5" customHeight="1" x14ac:dyDescent="0.25">
      <c r="B29" s="18"/>
    </row>
    <row r="30" spans="1:13" ht="16.5" customHeight="1" x14ac:dyDescent="0.25">
      <c r="A30" s="1" t="s">
        <v>87</v>
      </c>
      <c r="B30" s="34"/>
      <c r="C30" s="34"/>
      <c r="D30" s="34"/>
      <c r="E30" s="34"/>
      <c r="F30" s="34"/>
      <c r="G30" s="34"/>
      <c r="H30" s="35"/>
      <c r="I30" s="93" t="s">
        <v>393</v>
      </c>
      <c r="J30" s="94"/>
      <c r="K30" s="94"/>
      <c r="L30" s="94"/>
      <c r="M30" s="95"/>
    </row>
    <row r="31" spans="1:13" ht="16.5" customHeight="1" x14ac:dyDescent="0.25">
      <c r="A31" s="38" t="s">
        <v>29</v>
      </c>
      <c r="B31" s="2" t="s">
        <v>210</v>
      </c>
      <c r="C31" s="2" t="s">
        <v>211</v>
      </c>
      <c r="D31" s="2" t="s">
        <v>14</v>
      </c>
      <c r="E31" s="2" t="s">
        <v>207</v>
      </c>
      <c r="F31" s="2" t="s">
        <v>208</v>
      </c>
      <c r="G31" s="2" t="s">
        <v>214</v>
      </c>
      <c r="H31" s="2" t="s">
        <v>209</v>
      </c>
      <c r="I31" s="2" t="s">
        <v>210</v>
      </c>
      <c r="J31" s="2" t="s">
        <v>211</v>
      </c>
      <c r="K31" s="2" t="s">
        <v>207</v>
      </c>
      <c r="L31" s="2" t="s">
        <v>208</v>
      </c>
      <c r="M31" s="2" t="s">
        <v>218</v>
      </c>
    </row>
    <row r="32" spans="1:13" ht="16.5" customHeight="1" x14ac:dyDescent="0.25">
      <c r="A32" s="38">
        <v>1</v>
      </c>
      <c r="B32" s="41" t="s">
        <v>254</v>
      </c>
      <c r="C32" s="58" t="s">
        <v>28</v>
      </c>
      <c r="D32" s="2">
        <v>3</v>
      </c>
      <c r="E32" s="2" t="str">
        <f>K32</f>
        <v>-</v>
      </c>
      <c r="F32" s="6">
        <f>IF(E32="A",4,IF(E32="A-",3.75,IF(E32="B+",3.5,IF(E32="B",3,IF(E32="B-",2.75,IF(E32="C+",2.5,IF(E32="C",2,IF(E32="D",1,0))))))))</f>
        <v>0</v>
      </c>
      <c r="G32" s="2">
        <f t="shared" ref="G32:G44" si="5">IF(OR(E32="-",E32="E",E32="M",E32="TM"),0,D32)</f>
        <v>0</v>
      </c>
      <c r="H32" s="3">
        <f>F32*G32</f>
        <v>0</v>
      </c>
      <c r="I32" s="56" t="s">
        <v>184</v>
      </c>
      <c r="J32" s="57" t="s">
        <v>28</v>
      </c>
      <c r="K32" s="84" t="s">
        <v>399</v>
      </c>
      <c r="L32" s="6">
        <f>IF(K32="A",4,IF(K32="A-",3.75,IF(K32="B+",3.5,IF(K32="B",3,IF(K32="B-",2.75,IF(K32="C+",2.5,IF(K32="C",2,IF(K32="D",1,0))))))))</f>
        <v>0</v>
      </c>
      <c r="M32" s="2"/>
    </row>
    <row r="33" spans="1:13" ht="16.5" customHeight="1" x14ac:dyDescent="0.25">
      <c r="A33" s="90">
        <v>2</v>
      </c>
      <c r="B33" s="41" t="s">
        <v>245</v>
      </c>
      <c r="C33" s="58" t="s">
        <v>46</v>
      </c>
      <c r="D33" s="2">
        <v>2</v>
      </c>
      <c r="E33" s="2" t="str">
        <f t="shared" ref="E33:E44" si="6">K33</f>
        <v>-</v>
      </c>
      <c r="F33" s="6">
        <f>IF(E33="A",4,IF(E33="A-",3.75,IF(E33="B+",3.5,IF(E33="B",3,IF(E33="B-",2.75,IF(E33="C+",2.5,IF(E33="C",2,IF(E33="D",1,0))))))))</f>
        <v>0</v>
      </c>
      <c r="G33" s="2">
        <f t="shared" si="5"/>
        <v>0</v>
      </c>
      <c r="H33" s="3">
        <f>F33*G33</f>
        <v>0</v>
      </c>
      <c r="I33" s="56" t="s">
        <v>176</v>
      </c>
      <c r="J33" s="57" t="s">
        <v>46</v>
      </c>
      <c r="K33" s="84" t="s">
        <v>399</v>
      </c>
      <c r="L33" s="6">
        <f>IF(K33="A",4,IF(K33="A-",3.75,IF(K33="B+",3.5,IF(K33="B",3,IF(K33="B-",2.75,IF(K33="C+",2.5,IF(K33="C",2,IF(K33="D",1,0))))))))</f>
        <v>0</v>
      </c>
      <c r="M33" s="38"/>
    </row>
    <row r="34" spans="1:13" ht="16.5" customHeight="1" x14ac:dyDescent="0.25">
      <c r="A34" s="91"/>
      <c r="B34" s="41" t="s">
        <v>246</v>
      </c>
      <c r="C34" s="58" t="s">
        <v>247</v>
      </c>
      <c r="D34" s="2">
        <v>2</v>
      </c>
      <c r="E34" s="2" t="str">
        <f t="shared" si="6"/>
        <v>-</v>
      </c>
      <c r="F34" s="6">
        <f t="shared" ref="F34:F44" si="7">IF(E34="A",4,IF(E34="A-",3.75,IF(E34="B+",3.5,IF(E34="B",3,IF(E34="B-",2.75,IF(E34="C+",2.5,IF(E34="C",2,IF(E34="D",1,0))))))))</f>
        <v>0</v>
      </c>
      <c r="G34" s="2">
        <f t="shared" si="5"/>
        <v>0</v>
      </c>
      <c r="H34" s="3">
        <f t="shared" ref="H34:H41" si="8">F34*G34</f>
        <v>0</v>
      </c>
      <c r="I34" s="56" t="s">
        <v>177</v>
      </c>
      <c r="J34" s="57" t="s">
        <v>247</v>
      </c>
      <c r="K34" s="84" t="s">
        <v>399</v>
      </c>
      <c r="L34" s="6">
        <f t="shared" ref="L34:L41" si="9">IF(K34="A",4,IF(K34="A-",3.75,IF(K34="B+",3.5,IF(K34="B",3,IF(K34="B-",2.75,IF(K34="C+",2.5,IF(K34="C",2,IF(K34="D",1,0))))))))</f>
        <v>0</v>
      </c>
      <c r="M34" s="38"/>
    </row>
    <row r="35" spans="1:13" ht="16.5" customHeight="1" x14ac:dyDescent="0.25">
      <c r="A35" s="91"/>
      <c r="B35" s="41" t="s">
        <v>248</v>
      </c>
      <c r="C35" s="58" t="s">
        <v>249</v>
      </c>
      <c r="D35" s="2">
        <v>2</v>
      </c>
      <c r="E35" s="2" t="str">
        <f t="shared" si="6"/>
        <v>-</v>
      </c>
      <c r="F35" s="6">
        <f t="shared" si="7"/>
        <v>0</v>
      </c>
      <c r="G35" s="2">
        <f t="shared" si="5"/>
        <v>0</v>
      </c>
      <c r="H35" s="3">
        <f t="shared" si="8"/>
        <v>0</v>
      </c>
      <c r="I35" s="56" t="s">
        <v>178</v>
      </c>
      <c r="J35" s="57" t="s">
        <v>249</v>
      </c>
      <c r="K35" s="84" t="s">
        <v>399</v>
      </c>
      <c r="L35" s="6">
        <f t="shared" si="9"/>
        <v>0</v>
      </c>
      <c r="M35" s="38"/>
    </row>
    <row r="36" spans="1:13" ht="16.5" customHeight="1" x14ac:dyDescent="0.25">
      <c r="A36" s="91"/>
      <c r="B36" s="41" t="s">
        <v>250</v>
      </c>
      <c r="C36" s="58" t="s">
        <v>47</v>
      </c>
      <c r="D36" s="2">
        <v>2</v>
      </c>
      <c r="E36" s="2" t="str">
        <f t="shared" si="6"/>
        <v>-</v>
      </c>
      <c r="F36" s="6">
        <f t="shared" si="7"/>
        <v>0</v>
      </c>
      <c r="G36" s="2">
        <f t="shared" si="5"/>
        <v>0</v>
      </c>
      <c r="H36" s="3">
        <f t="shared" si="8"/>
        <v>0</v>
      </c>
      <c r="I36" s="56" t="s">
        <v>180</v>
      </c>
      <c r="J36" s="57" t="s">
        <v>47</v>
      </c>
      <c r="K36" s="84" t="s">
        <v>399</v>
      </c>
      <c r="L36" s="6">
        <f t="shared" si="9"/>
        <v>0</v>
      </c>
      <c r="M36" s="38"/>
    </row>
    <row r="37" spans="1:13" ht="16.5" customHeight="1" x14ac:dyDescent="0.25">
      <c r="A37" s="91"/>
      <c r="B37" s="41" t="s">
        <v>251</v>
      </c>
      <c r="C37" s="58" t="s">
        <v>48</v>
      </c>
      <c r="D37" s="2">
        <v>2</v>
      </c>
      <c r="E37" s="2" t="str">
        <f t="shared" si="6"/>
        <v>-</v>
      </c>
      <c r="F37" s="6">
        <f t="shared" si="7"/>
        <v>0</v>
      </c>
      <c r="G37" s="2">
        <f t="shared" si="5"/>
        <v>0</v>
      </c>
      <c r="H37" s="3">
        <f t="shared" si="8"/>
        <v>0</v>
      </c>
      <c r="I37" s="56" t="s">
        <v>179</v>
      </c>
      <c r="J37" s="57" t="s">
        <v>48</v>
      </c>
      <c r="K37" s="84" t="s">
        <v>399</v>
      </c>
      <c r="L37" s="6">
        <f t="shared" si="9"/>
        <v>0</v>
      </c>
      <c r="M37" s="38"/>
    </row>
    <row r="38" spans="1:13" ht="16.5" customHeight="1" x14ac:dyDescent="0.25">
      <c r="A38" s="92"/>
      <c r="B38" s="41" t="s">
        <v>252</v>
      </c>
      <c r="C38" s="58" t="s">
        <v>253</v>
      </c>
      <c r="D38" s="2">
        <v>2</v>
      </c>
      <c r="E38" s="2" t="str">
        <f t="shared" si="6"/>
        <v>-</v>
      </c>
      <c r="F38" s="6">
        <f t="shared" si="7"/>
        <v>0</v>
      </c>
      <c r="G38" s="2">
        <f t="shared" si="5"/>
        <v>0</v>
      </c>
      <c r="H38" s="3">
        <f t="shared" si="8"/>
        <v>0</v>
      </c>
      <c r="I38" s="56" t="s">
        <v>181</v>
      </c>
      <c r="J38" s="57" t="s">
        <v>261</v>
      </c>
      <c r="K38" s="84" t="s">
        <v>399</v>
      </c>
      <c r="L38" s="6">
        <f t="shared" si="9"/>
        <v>0</v>
      </c>
      <c r="M38" s="38"/>
    </row>
    <row r="39" spans="1:13" ht="16.5" customHeight="1" x14ac:dyDescent="0.25">
      <c r="A39" s="38">
        <v>2</v>
      </c>
      <c r="B39" s="41" t="s">
        <v>255</v>
      </c>
      <c r="C39" s="58" t="s">
        <v>70</v>
      </c>
      <c r="D39" s="2">
        <v>2</v>
      </c>
      <c r="E39" s="2" t="str">
        <f t="shared" si="6"/>
        <v>-</v>
      </c>
      <c r="F39" s="6">
        <f t="shared" si="7"/>
        <v>0</v>
      </c>
      <c r="G39" s="2">
        <f t="shared" si="5"/>
        <v>0</v>
      </c>
      <c r="H39" s="3">
        <f t="shared" si="8"/>
        <v>0</v>
      </c>
      <c r="I39" s="56" t="s">
        <v>69</v>
      </c>
      <c r="J39" s="57" t="s">
        <v>70</v>
      </c>
      <c r="K39" s="84" t="s">
        <v>399</v>
      </c>
      <c r="L39" s="6">
        <f t="shared" si="9"/>
        <v>0</v>
      </c>
      <c r="M39" s="38"/>
    </row>
    <row r="40" spans="1:13" ht="16.5" customHeight="1" x14ac:dyDescent="0.25">
      <c r="A40" s="38">
        <v>3</v>
      </c>
      <c r="B40" s="41" t="s">
        <v>256</v>
      </c>
      <c r="C40" s="58" t="s">
        <v>1</v>
      </c>
      <c r="D40" s="2">
        <v>2</v>
      </c>
      <c r="E40" s="2" t="str">
        <f t="shared" si="6"/>
        <v>-</v>
      </c>
      <c r="F40" s="6">
        <f t="shared" si="7"/>
        <v>0</v>
      </c>
      <c r="G40" s="2">
        <f t="shared" si="5"/>
        <v>0</v>
      </c>
      <c r="H40" s="3">
        <f t="shared" si="8"/>
        <v>0</v>
      </c>
      <c r="I40" s="56" t="s">
        <v>183</v>
      </c>
      <c r="J40" s="57" t="s">
        <v>1</v>
      </c>
      <c r="K40" s="84" t="s">
        <v>399</v>
      </c>
      <c r="L40" s="6">
        <f t="shared" si="9"/>
        <v>0</v>
      </c>
      <c r="M40" s="38"/>
    </row>
    <row r="41" spans="1:13" s="19" customFormat="1" ht="16.5" customHeight="1" x14ac:dyDescent="0.25">
      <c r="A41" s="38">
        <v>4</v>
      </c>
      <c r="B41" s="41" t="s">
        <v>257</v>
      </c>
      <c r="C41" s="58" t="s">
        <v>68</v>
      </c>
      <c r="D41" s="2">
        <v>2</v>
      </c>
      <c r="E41" s="2" t="str">
        <f t="shared" si="6"/>
        <v>-</v>
      </c>
      <c r="F41" s="6">
        <f t="shared" si="7"/>
        <v>0</v>
      </c>
      <c r="G41" s="2">
        <f t="shared" si="5"/>
        <v>0</v>
      </c>
      <c r="H41" s="3">
        <f t="shared" si="8"/>
        <v>0</v>
      </c>
      <c r="I41" s="56" t="s">
        <v>182</v>
      </c>
      <c r="J41" s="57" t="s">
        <v>68</v>
      </c>
      <c r="K41" s="84" t="s">
        <v>399</v>
      </c>
      <c r="L41" s="6">
        <f t="shared" si="9"/>
        <v>0</v>
      </c>
      <c r="M41" s="38"/>
    </row>
    <row r="42" spans="1:13" s="19" customFormat="1" ht="15.75" customHeight="1" x14ac:dyDescent="0.25">
      <c r="A42" s="38">
        <v>5</v>
      </c>
      <c r="B42" s="41" t="s">
        <v>258</v>
      </c>
      <c r="C42" s="58" t="s">
        <v>24</v>
      </c>
      <c r="D42" s="2">
        <v>3</v>
      </c>
      <c r="E42" s="2" t="str">
        <f t="shared" si="6"/>
        <v>-</v>
      </c>
      <c r="F42" s="6">
        <f t="shared" si="7"/>
        <v>0</v>
      </c>
      <c r="G42" s="2">
        <f t="shared" si="5"/>
        <v>0</v>
      </c>
      <c r="H42" s="3">
        <f>F42*G42</f>
        <v>0</v>
      </c>
      <c r="I42" s="56" t="s">
        <v>185</v>
      </c>
      <c r="J42" s="57" t="s">
        <v>24</v>
      </c>
      <c r="K42" s="84" t="s">
        <v>399</v>
      </c>
      <c r="L42" s="6">
        <f>IF(K42="A",4,IF(K42="A-",3.75,IF(K42="B+",3.5,IF(K42="B",3,IF(K42="B-",2.75,IF(K42="C+",2.5,IF(K42="C",2,IF(K42="D",1,0))))))))</f>
        <v>0</v>
      </c>
      <c r="M42" s="16"/>
    </row>
    <row r="43" spans="1:13" s="19" customFormat="1" ht="17.25" customHeight="1" x14ac:dyDescent="0.25">
      <c r="A43" s="38">
        <v>6</v>
      </c>
      <c r="B43" s="41" t="s">
        <v>259</v>
      </c>
      <c r="C43" s="58" t="s">
        <v>71</v>
      </c>
      <c r="D43" s="2">
        <v>4</v>
      </c>
      <c r="E43" s="2" t="str">
        <f t="shared" si="6"/>
        <v>-</v>
      </c>
      <c r="F43" s="6">
        <f t="shared" si="7"/>
        <v>0</v>
      </c>
      <c r="G43" s="2">
        <f t="shared" si="5"/>
        <v>0</v>
      </c>
      <c r="H43" s="3">
        <f>F43*G43</f>
        <v>0</v>
      </c>
      <c r="I43" s="56" t="s">
        <v>186</v>
      </c>
      <c r="J43" s="57" t="s">
        <v>71</v>
      </c>
      <c r="K43" s="84" t="s">
        <v>399</v>
      </c>
      <c r="L43" s="6">
        <f>IF(K43="A",4,IF(K43="A-",3.75,IF(K43="B+",3.5,IF(K43="B",3,IF(K43="B-",2.75,IF(K43="C+",2.5,IF(K43="C",2,IF(K43="D",1,0))))))))</f>
        <v>0</v>
      </c>
      <c r="M43" s="38"/>
    </row>
    <row r="44" spans="1:13" ht="13.5" customHeight="1" x14ac:dyDescent="0.25">
      <c r="A44" s="28">
        <v>7</v>
      </c>
      <c r="B44" s="41" t="s">
        <v>260</v>
      </c>
      <c r="C44" s="58" t="s">
        <v>21</v>
      </c>
      <c r="D44" s="28">
        <v>2</v>
      </c>
      <c r="E44" s="2" t="str">
        <f t="shared" si="6"/>
        <v>-</v>
      </c>
      <c r="F44" s="27">
        <f t="shared" si="7"/>
        <v>0</v>
      </c>
      <c r="G44" s="2">
        <f t="shared" si="5"/>
        <v>0</v>
      </c>
      <c r="H44" s="27">
        <f>F44*G44</f>
        <v>0</v>
      </c>
      <c r="I44" s="39" t="s">
        <v>51</v>
      </c>
      <c r="J44" s="59" t="s">
        <v>21</v>
      </c>
      <c r="K44" s="84" t="s">
        <v>399</v>
      </c>
      <c r="L44" s="6">
        <f t="shared" ref="L44" si="10">IF(K44="A",4,IF(K44="A-",3.75,IF(K44="B+",3.5,IF(K44="B",3,IF(K44="B-",2.75,IF(K44="C+",2.5,IF(K44="C",2,IF(K44="D",1,0))))))))</f>
        <v>0</v>
      </c>
      <c r="M44" s="38"/>
    </row>
    <row r="45" spans="1:13" ht="16.5" customHeight="1" x14ac:dyDescent="0.25">
      <c r="A45" s="38"/>
      <c r="B45" s="2"/>
      <c r="C45" s="2" t="s">
        <v>30</v>
      </c>
      <c r="D45" s="38">
        <f>SUM(D38:D44)+D32</f>
        <v>20</v>
      </c>
      <c r="E45" s="38"/>
      <c r="F45" s="38"/>
      <c r="G45" s="38">
        <f>SUM(G32:G44)</f>
        <v>0</v>
      </c>
      <c r="H45" s="6">
        <f>SUM(H32:H44)</f>
        <v>0</v>
      </c>
      <c r="I45" s="38"/>
      <c r="J45" s="38"/>
      <c r="K45" s="38"/>
      <c r="L45" s="38"/>
      <c r="M45" s="38"/>
    </row>
    <row r="46" spans="1:13" ht="16.5" customHeight="1" x14ac:dyDescent="0.25">
      <c r="B46" s="18"/>
    </row>
    <row r="47" spans="1:13" ht="16.5" customHeight="1" x14ac:dyDescent="0.25">
      <c r="A47" s="1" t="s">
        <v>88</v>
      </c>
      <c r="B47" s="34"/>
      <c r="C47" s="34"/>
      <c r="D47" s="34"/>
      <c r="E47" s="34"/>
      <c r="F47" s="34"/>
      <c r="G47" s="34"/>
      <c r="H47" s="35"/>
      <c r="I47" s="93" t="s">
        <v>393</v>
      </c>
      <c r="J47" s="94"/>
      <c r="K47" s="94"/>
      <c r="L47" s="94"/>
      <c r="M47" s="95"/>
    </row>
    <row r="48" spans="1:13" ht="16.5" customHeight="1" x14ac:dyDescent="0.25">
      <c r="A48" s="38" t="s">
        <v>29</v>
      </c>
      <c r="B48" s="2" t="s">
        <v>210</v>
      </c>
      <c r="C48" s="2" t="s">
        <v>211</v>
      </c>
      <c r="D48" s="2" t="s">
        <v>14</v>
      </c>
      <c r="E48" s="2" t="s">
        <v>207</v>
      </c>
      <c r="F48" s="2" t="s">
        <v>208</v>
      </c>
      <c r="G48" s="2" t="s">
        <v>214</v>
      </c>
      <c r="H48" s="2" t="s">
        <v>209</v>
      </c>
      <c r="I48" s="2" t="s">
        <v>210</v>
      </c>
      <c r="J48" s="2" t="s">
        <v>211</v>
      </c>
      <c r="K48" s="2" t="s">
        <v>207</v>
      </c>
      <c r="L48" s="2" t="s">
        <v>208</v>
      </c>
      <c r="M48" s="2" t="s">
        <v>218</v>
      </c>
    </row>
    <row r="49" spans="1:13" ht="16.5" customHeight="1" x14ac:dyDescent="0.25">
      <c r="A49" s="38">
        <v>1</v>
      </c>
      <c r="B49" s="41" t="s">
        <v>262</v>
      </c>
      <c r="C49" s="55" t="s">
        <v>263</v>
      </c>
      <c r="D49" s="2">
        <v>3</v>
      </c>
      <c r="E49" s="2" t="str">
        <f t="shared" ref="E49:E56" si="11">K49</f>
        <v>-</v>
      </c>
      <c r="F49" s="6">
        <f t="shared" ref="F49:F56" si="12">IF(E49="A",4,IF(E49="A-",3.75,IF(E49="B+",3.5,IF(E49="B",3,IF(E49="B-",2.75,IF(E49="C+",2.5,IF(E49="C",2,IF(E49="D",1,0))))))))</f>
        <v>0</v>
      </c>
      <c r="G49" s="2">
        <f t="shared" ref="G49:G56" si="13">IF(OR(E49="-",E49="E",E49="M",E49="TM"),0,D49)</f>
        <v>0</v>
      </c>
      <c r="H49" s="3">
        <f>F49*G49</f>
        <v>0</v>
      </c>
      <c r="I49" s="39" t="s">
        <v>49</v>
      </c>
      <c r="J49" s="59" t="s">
        <v>26</v>
      </c>
      <c r="K49" s="84" t="s">
        <v>399</v>
      </c>
      <c r="L49" s="6">
        <f t="shared" ref="L49:L56" si="14">IF(K49="A",4,IF(K49="A-",3.75,IF(K49="B+",3.5,IF(K49="B",3,IF(K49="B-",2.75,IF(K49="C+",2.5,IF(K49="C",2,IF(K49="D",1,0))))))))</f>
        <v>0</v>
      </c>
      <c r="M49" s="38"/>
    </row>
    <row r="50" spans="1:13" ht="16.5" customHeight="1" x14ac:dyDescent="0.25">
      <c r="A50" s="38">
        <v>2</v>
      </c>
      <c r="B50" s="41" t="s">
        <v>264</v>
      </c>
      <c r="C50" s="55" t="s">
        <v>265</v>
      </c>
      <c r="D50" s="2">
        <v>2</v>
      </c>
      <c r="E50" s="2" t="str">
        <f t="shared" si="11"/>
        <v>-</v>
      </c>
      <c r="F50" s="6">
        <f t="shared" si="12"/>
        <v>0</v>
      </c>
      <c r="G50" s="2">
        <f t="shared" si="13"/>
        <v>0</v>
      </c>
      <c r="H50" s="3">
        <f t="shared" ref="H50:H56" si="15">F50*G50</f>
        <v>0</v>
      </c>
      <c r="I50" s="39" t="s">
        <v>108</v>
      </c>
      <c r="J50" s="59" t="s">
        <v>78</v>
      </c>
      <c r="K50" s="84" t="s">
        <v>399</v>
      </c>
      <c r="L50" s="6">
        <f t="shared" si="14"/>
        <v>0</v>
      </c>
      <c r="M50" s="38"/>
    </row>
    <row r="51" spans="1:13" ht="13.5" customHeight="1" x14ac:dyDescent="0.25">
      <c r="A51" s="38">
        <v>3</v>
      </c>
      <c r="B51" s="41" t="s">
        <v>266</v>
      </c>
      <c r="C51" s="55" t="s">
        <v>32</v>
      </c>
      <c r="D51" s="2">
        <v>3</v>
      </c>
      <c r="E51" s="2" t="str">
        <f t="shared" si="11"/>
        <v>-</v>
      </c>
      <c r="F51" s="6">
        <f t="shared" si="12"/>
        <v>0</v>
      </c>
      <c r="G51" s="2">
        <f t="shared" si="13"/>
        <v>0</v>
      </c>
      <c r="H51" s="3">
        <f t="shared" si="15"/>
        <v>0</v>
      </c>
      <c r="I51" s="39" t="s">
        <v>104</v>
      </c>
      <c r="J51" s="59" t="s">
        <v>32</v>
      </c>
      <c r="K51" s="84" t="s">
        <v>399</v>
      </c>
      <c r="L51" s="6">
        <f t="shared" si="14"/>
        <v>0</v>
      </c>
      <c r="M51" s="38"/>
    </row>
    <row r="52" spans="1:13" ht="16.5" customHeight="1" x14ac:dyDescent="0.25">
      <c r="A52" s="38">
        <v>4</v>
      </c>
      <c r="B52" s="41" t="s">
        <v>267</v>
      </c>
      <c r="C52" s="55" t="s">
        <v>17</v>
      </c>
      <c r="D52" s="2">
        <v>3</v>
      </c>
      <c r="E52" s="2" t="str">
        <f t="shared" si="11"/>
        <v>-</v>
      </c>
      <c r="F52" s="6">
        <f t="shared" si="12"/>
        <v>0</v>
      </c>
      <c r="G52" s="2">
        <f t="shared" si="13"/>
        <v>0</v>
      </c>
      <c r="H52" s="3">
        <f t="shared" si="15"/>
        <v>0</v>
      </c>
      <c r="I52" s="39" t="s">
        <v>105</v>
      </c>
      <c r="J52" s="59" t="s">
        <v>17</v>
      </c>
      <c r="K52" s="84" t="s">
        <v>399</v>
      </c>
      <c r="L52" s="6">
        <f t="shared" si="14"/>
        <v>0</v>
      </c>
      <c r="M52" s="38"/>
    </row>
    <row r="53" spans="1:13" ht="16.5" customHeight="1" x14ac:dyDescent="0.25">
      <c r="A53" s="38">
        <v>5</v>
      </c>
      <c r="B53" s="41" t="s">
        <v>268</v>
      </c>
      <c r="C53" s="55" t="s">
        <v>22</v>
      </c>
      <c r="D53" s="2">
        <v>2</v>
      </c>
      <c r="E53" s="2" t="str">
        <f t="shared" si="11"/>
        <v>-</v>
      </c>
      <c r="F53" s="6">
        <f t="shared" si="12"/>
        <v>0</v>
      </c>
      <c r="G53" s="2">
        <f t="shared" si="13"/>
        <v>0</v>
      </c>
      <c r="H53" s="3">
        <f t="shared" si="15"/>
        <v>0</v>
      </c>
      <c r="I53" s="39" t="s">
        <v>113</v>
      </c>
      <c r="J53" s="59" t="s">
        <v>22</v>
      </c>
      <c r="K53" s="84" t="s">
        <v>399</v>
      </c>
      <c r="L53" s="6">
        <f t="shared" si="14"/>
        <v>0</v>
      </c>
      <c r="M53" s="38"/>
    </row>
    <row r="54" spans="1:13" ht="13.5" customHeight="1" x14ac:dyDescent="0.25">
      <c r="A54" s="38">
        <v>6</v>
      </c>
      <c r="B54" s="41" t="s">
        <v>269</v>
      </c>
      <c r="C54" s="55" t="s">
        <v>125</v>
      </c>
      <c r="D54" s="38">
        <v>2</v>
      </c>
      <c r="E54" s="2" t="str">
        <f t="shared" si="11"/>
        <v>-</v>
      </c>
      <c r="F54" s="6">
        <f t="shared" si="12"/>
        <v>0</v>
      </c>
      <c r="G54" s="2">
        <f t="shared" si="13"/>
        <v>0</v>
      </c>
      <c r="H54" s="3">
        <f t="shared" si="15"/>
        <v>0</v>
      </c>
      <c r="I54" s="39" t="s">
        <v>115</v>
      </c>
      <c r="J54" s="59" t="s">
        <v>125</v>
      </c>
      <c r="K54" s="84" t="s">
        <v>399</v>
      </c>
      <c r="L54" s="6">
        <f t="shared" si="14"/>
        <v>0</v>
      </c>
      <c r="M54" s="38"/>
    </row>
    <row r="55" spans="1:13" ht="16.75" customHeight="1" x14ac:dyDescent="0.25">
      <c r="A55" s="38">
        <v>7</v>
      </c>
      <c r="B55" s="41" t="s">
        <v>270</v>
      </c>
      <c r="C55" s="55" t="s">
        <v>271</v>
      </c>
      <c r="D55" s="38">
        <v>2</v>
      </c>
      <c r="E55" s="2" t="str">
        <f t="shared" si="11"/>
        <v>-</v>
      </c>
      <c r="F55" s="6">
        <f t="shared" si="12"/>
        <v>0</v>
      </c>
      <c r="G55" s="2">
        <f t="shared" si="13"/>
        <v>0</v>
      </c>
      <c r="H55" s="3">
        <f t="shared" si="15"/>
        <v>0</v>
      </c>
      <c r="I55" s="39" t="s">
        <v>117</v>
      </c>
      <c r="J55" s="59" t="s">
        <v>37</v>
      </c>
      <c r="K55" s="84" t="s">
        <v>399</v>
      </c>
      <c r="L55" s="6">
        <f t="shared" si="14"/>
        <v>0</v>
      </c>
      <c r="M55" s="38"/>
    </row>
    <row r="56" spans="1:13" ht="13.5" customHeight="1" x14ac:dyDescent="0.25">
      <c r="A56" s="38">
        <v>8</v>
      </c>
      <c r="B56" s="41" t="s">
        <v>272</v>
      </c>
      <c r="C56" s="55" t="s">
        <v>61</v>
      </c>
      <c r="D56" s="2">
        <v>3</v>
      </c>
      <c r="E56" s="2" t="str">
        <f t="shared" si="11"/>
        <v>-</v>
      </c>
      <c r="F56" s="3">
        <f t="shared" si="12"/>
        <v>0</v>
      </c>
      <c r="G56" s="2">
        <f t="shared" si="13"/>
        <v>0</v>
      </c>
      <c r="H56" s="3">
        <f t="shared" si="15"/>
        <v>0</v>
      </c>
      <c r="I56" s="39" t="s">
        <v>109</v>
      </c>
      <c r="J56" s="59" t="s">
        <v>61</v>
      </c>
      <c r="K56" s="84" t="s">
        <v>399</v>
      </c>
      <c r="L56" s="6">
        <f t="shared" si="14"/>
        <v>0</v>
      </c>
      <c r="M56" s="38"/>
    </row>
    <row r="57" spans="1:13" ht="16.5" customHeight="1" x14ac:dyDescent="0.25">
      <c r="A57" s="38"/>
      <c r="B57" s="2"/>
      <c r="C57" s="2" t="s">
        <v>30</v>
      </c>
      <c r="D57" s="38">
        <f t="shared" ref="D57" si="16">SUM(D49:D56)</f>
        <v>20</v>
      </c>
      <c r="E57" s="38"/>
      <c r="F57" s="38"/>
      <c r="G57" s="38">
        <f t="shared" ref="G57:H57" si="17">SUM(G49:G56)</f>
        <v>0</v>
      </c>
      <c r="H57" s="6">
        <f t="shared" si="17"/>
        <v>0</v>
      </c>
      <c r="I57" s="38"/>
      <c r="J57" s="38"/>
      <c r="K57" s="38"/>
      <c r="L57" s="38"/>
      <c r="M57" s="38"/>
    </row>
    <row r="58" spans="1:13" ht="16.5" customHeight="1" x14ac:dyDescent="0.25">
      <c r="B58" s="18"/>
    </row>
    <row r="59" spans="1:13" ht="16.5" customHeight="1" x14ac:dyDescent="0.25">
      <c r="A59" s="1" t="s">
        <v>89</v>
      </c>
      <c r="B59" s="34"/>
      <c r="C59" s="34"/>
      <c r="D59" s="34"/>
      <c r="E59" s="34"/>
      <c r="F59" s="34"/>
      <c r="G59" s="34"/>
      <c r="H59" s="34"/>
      <c r="I59" s="93" t="s">
        <v>393</v>
      </c>
      <c r="J59" s="94"/>
      <c r="K59" s="94"/>
      <c r="L59" s="94"/>
      <c r="M59" s="95"/>
    </row>
    <row r="60" spans="1:13" ht="16.5" customHeight="1" x14ac:dyDescent="0.25">
      <c r="A60" s="38" t="s">
        <v>29</v>
      </c>
      <c r="B60" s="2" t="s">
        <v>210</v>
      </c>
      <c r="C60" s="2" t="s">
        <v>211</v>
      </c>
      <c r="D60" s="2" t="s">
        <v>14</v>
      </c>
      <c r="E60" s="2" t="s">
        <v>207</v>
      </c>
      <c r="F60" s="2" t="s">
        <v>208</v>
      </c>
      <c r="G60" s="2" t="s">
        <v>214</v>
      </c>
      <c r="H60" s="2" t="s">
        <v>209</v>
      </c>
      <c r="I60" s="2" t="s">
        <v>210</v>
      </c>
      <c r="J60" s="2" t="s">
        <v>211</v>
      </c>
      <c r="K60" s="2" t="s">
        <v>207</v>
      </c>
      <c r="L60" s="2" t="s">
        <v>208</v>
      </c>
      <c r="M60" s="2" t="s">
        <v>218</v>
      </c>
    </row>
    <row r="61" spans="1:13" ht="16.5" customHeight="1" x14ac:dyDescent="0.25">
      <c r="A61" s="38">
        <v>1</v>
      </c>
      <c r="B61" s="41" t="s">
        <v>273</v>
      </c>
      <c r="C61" s="58" t="s">
        <v>23</v>
      </c>
      <c r="D61" s="2">
        <v>2</v>
      </c>
      <c r="E61" s="2" t="str">
        <f t="shared" ref="E61:E67" si="18">K61</f>
        <v>-</v>
      </c>
      <c r="F61" s="6">
        <f t="shared" ref="F61:F67" si="19">IF(E61="A",4,IF(E61="A-",3.75,IF(E61="B+",3.5,IF(E61="B",3,IF(E61="B-",2.75,IF(E61="C+",2.5,IF(E61="C",2,IF(E61="D",1,0))))))))</f>
        <v>0</v>
      </c>
      <c r="G61" s="2">
        <f t="shared" ref="G61:G67" si="20">IF(OR(E61="-",E61="E",E61="M",E61="TM"),0,D61)</f>
        <v>0</v>
      </c>
      <c r="H61" s="3">
        <f>F61*G61</f>
        <v>0</v>
      </c>
      <c r="I61" s="39" t="s">
        <v>112</v>
      </c>
      <c r="J61" s="59" t="s">
        <v>23</v>
      </c>
      <c r="K61" s="84" t="s">
        <v>399</v>
      </c>
      <c r="L61" s="6">
        <f t="shared" ref="L61:L67" si="21">IF(K61="A",4,IF(K61="A-",3.75,IF(K61="B+",3.5,IF(K61="B",3,IF(K61="B-",2.75,IF(K61="C+",2.5,IF(K61="C",2,IF(K61="D",1,0))))))))</f>
        <v>0</v>
      </c>
      <c r="M61" s="38"/>
    </row>
    <row r="62" spans="1:13" ht="16.5" customHeight="1" x14ac:dyDescent="0.25">
      <c r="A62" s="38">
        <v>2</v>
      </c>
      <c r="B62" s="41" t="s">
        <v>274</v>
      </c>
      <c r="C62" s="58" t="s">
        <v>33</v>
      </c>
      <c r="D62" s="2">
        <v>3</v>
      </c>
      <c r="E62" s="2" t="str">
        <f t="shared" si="18"/>
        <v>-</v>
      </c>
      <c r="F62" s="6">
        <f t="shared" si="19"/>
        <v>0</v>
      </c>
      <c r="G62" s="2">
        <f t="shared" si="20"/>
        <v>0</v>
      </c>
      <c r="H62" s="3">
        <f t="shared" ref="H62:H67" si="22">F62*G62</f>
        <v>0</v>
      </c>
      <c r="I62" s="39" t="s">
        <v>107</v>
      </c>
      <c r="J62" s="59" t="s">
        <v>33</v>
      </c>
      <c r="K62" s="84" t="s">
        <v>399</v>
      </c>
      <c r="L62" s="6">
        <f t="shared" si="21"/>
        <v>0</v>
      </c>
      <c r="M62" s="38"/>
    </row>
    <row r="63" spans="1:13" ht="16.5" customHeight="1" x14ac:dyDescent="0.25">
      <c r="A63" s="38">
        <v>3</v>
      </c>
      <c r="B63" s="41" t="s">
        <v>275</v>
      </c>
      <c r="C63" s="58" t="s">
        <v>276</v>
      </c>
      <c r="D63" s="2">
        <v>2</v>
      </c>
      <c r="E63" s="2" t="str">
        <f t="shared" si="18"/>
        <v>-</v>
      </c>
      <c r="F63" s="6">
        <f t="shared" si="19"/>
        <v>0</v>
      </c>
      <c r="G63" s="2">
        <f t="shared" si="20"/>
        <v>0</v>
      </c>
      <c r="H63" s="3">
        <f>F63*G63</f>
        <v>0</v>
      </c>
      <c r="I63" s="39" t="s">
        <v>114</v>
      </c>
      <c r="J63" s="59" t="s">
        <v>34</v>
      </c>
      <c r="K63" s="84" t="s">
        <v>399</v>
      </c>
      <c r="L63" s="6">
        <f t="shared" si="21"/>
        <v>0</v>
      </c>
      <c r="M63" s="38"/>
    </row>
    <row r="64" spans="1:13" ht="16.5" customHeight="1" x14ac:dyDescent="0.25">
      <c r="A64" s="38">
        <v>4</v>
      </c>
      <c r="B64" s="41" t="s">
        <v>277</v>
      </c>
      <c r="C64" s="58" t="s">
        <v>72</v>
      </c>
      <c r="D64" s="2">
        <v>3</v>
      </c>
      <c r="E64" s="2" t="str">
        <f t="shared" si="18"/>
        <v>-</v>
      </c>
      <c r="F64" s="6">
        <f t="shared" si="19"/>
        <v>0</v>
      </c>
      <c r="G64" s="2">
        <f t="shared" si="20"/>
        <v>0</v>
      </c>
      <c r="H64" s="3">
        <f t="shared" si="22"/>
        <v>0</v>
      </c>
      <c r="I64" s="39" t="s">
        <v>106</v>
      </c>
      <c r="J64" s="59" t="s">
        <v>72</v>
      </c>
      <c r="K64" s="84" t="s">
        <v>399</v>
      </c>
      <c r="L64" s="6">
        <f t="shared" si="21"/>
        <v>0</v>
      </c>
      <c r="M64" s="38"/>
    </row>
    <row r="65" spans="1:13" ht="16.5" customHeight="1" x14ac:dyDescent="0.25">
      <c r="A65" s="38">
        <v>5</v>
      </c>
      <c r="B65" s="41" t="s">
        <v>278</v>
      </c>
      <c r="C65" s="58" t="s">
        <v>279</v>
      </c>
      <c r="D65" s="2">
        <v>3</v>
      </c>
      <c r="E65" s="2" t="str">
        <f t="shared" si="18"/>
        <v>-</v>
      </c>
      <c r="F65" s="6">
        <f t="shared" si="19"/>
        <v>0</v>
      </c>
      <c r="G65" s="2">
        <f t="shared" si="20"/>
        <v>0</v>
      </c>
      <c r="H65" s="3">
        <f t="shared" si="22"/>
        <v>0</v>
      </c>
      <c r="I65" s="39" t="s">
        <v>110</v>
      </c>
      <c r="J65" s="59" t="s">
        <v>36</v>
      </c>
      <c r="K65" s="84" t="s">
        <v>399</v>
      </c>
      <c r="L65" s="6">
        <f t="shared" si="21"/>
        <v>0</v>
      </c>
      <c r="M65" s="38"/>
    </row>
    <row r="66" spans="1:13" ht="16.5" customHeight="1" x14ac:dyDescent="0.25">
      <c r="A66" s="38">
        <v>6</v>
      </c>
      <c r="B66" s="41" t="s">
        <v>280</v>
      </c>
      <c r="C66" s="58" t="s">
        <v>2</v>
      </c>
      <c r="D66" s="2">
        <v>3</v>
      </c>
      <c r="E66" s="2" t="str">
        <f t="shared" si="18"/>
        <v>-</v>
      </c>
      <c r="F66" s="6">
        <f t="shared" si="19"/>
        <v>0</v>
      </c>
      <c r="G66" s="2">
        <f t="shared" si="20"/>
        <v>0</v>
      </c>
      <c r="H66" s="3">
        <f t="shared" si="22"/>
        <v>0</v>
      </c>
      <c r="I66" s="39" t="s">
        <v>58</v>
      </c>
      <c r="J66" s="59" t="s">
        <v>2</v>
      </c>
      <c r="K66" s="84" t="s">
        <v>399</v>
      </c>
      <c r="L66" s="6">
        <f t="shared" si="21"/>
        <v>0</v>
      </c>
      <c r="M66" s="38"/>
    </row>
    <row r="67" spans="1:13" ht="16.5" customHeight="1" x14ac:dyDescent="0.25">
      <c r="A67" s="38">
        <v>7</v>
      </c>
      <c r="B67" s="41" t="s">
        <v>281</v>
      </c>
      <c r="C67" s="58" t="s">
        <v>282</v>
      </c>
      <c r="D67" s="2">
        <v>3</v>
      </c>
      <c r="E67" s="2" t="str">
        <f t="shared" si="18"/>
        <v>-</v>
      </c>
      <c r="F67" s="6">
        <f t="shared" si="19"/>
        <v>0</v>
      </c>
      <c r="G67" s="2">
        <f t="shared" si="20"/>
        <v>0</v>
      </c>
      <c r="H67" s="3">
        <f t="shared" si="22"/>
        <v>0</v>
      </c>
      <c r="I67" s="39" t="s">
        <v>148</v>
      </c>
      <c r="J67" s="59" t="s">
        <v>190</v>
      </c>
      <c r="K67" s="84" t="s">
        <v>399</v>
      </c>
      <c r="L67" s="6">
        <f t="shared" si="21"/>
        <v>0</v>
      </c>
      <c r="M67" s="38"/>
    </row>
    <row r="68" spans="1:13" ht="16.5" customHeight="1" x14ac:dyDescent="0.25">
      <c r="A68" s="38"/>
      <c r="B68" s="2"/>
      <c r="C68" s="2" t="s">
        <v>30</v>
      </c>
      <c r="D68" s="38">
        <f>SUM(D61:D67)</f>
        <v>19</v>
      </c>
      <c r="E68" s="38"/>
      <c r="F68" s="38"/>
      <c r="G68" s="38">
        <f t="shared" ref="G68:H68" si="23">SUM(G61:G67)</f>
        <v>0</v>
      </c>
      <c r="H68" s="6">
        <f t="shared" si="23"/>
        <v>0</v>
      </c>
      <c r="I68" s="38"/>
      <c r="J68" s="38"/>
      <c r="K68" s="38"/>
      <c r="L68" s="38"/>
      <c r="M68" s="38"/>
    </row>
    <row r="69" spans="1:13" ht="16.5" customHeight="1" x14ac:dyDescent="0.25">
      <c r="B69" s="20"/>
      <c r="C69" s="7"/>
      <c r="D69" s="7"/>
      <c r="E69" s="8"/>
      <c r="F69" s="8"/>
      <c r="G69" s="8"/>
      <c r="H69" s="8"/>
    </row>
    <row r="70" spans="1:13" ht="16.5" customHeight="1" x14ac:dyDescent="0.25">
      <c r="A70" s="1" t="s">
        <v>90</v>
      </c>
      <c r="B70" s="34"/>
      <c r="C70" s="34"/>
      <c r="D70" s="34"/>
      <c r="E70" s="34"/>
      <c r="F70" s="34"/>
      <c r="G70" s="34"/>
      <c r="H70" s="35"/>
      <c r="I70" s="93" t="s">
        <v>393</v>
      </c>
      <c r="J70" s="94"/>
      <c r="K70" s="94"/>
      <c r="L70" s="94"/>
      <c r="M70" s="95"/>
    </row>
    <row r="71" spans="1:13" ht="16.5" customHeight="1" x14ac:dyDescent="0.25">
      <c r="A71" s="38" t="s">
        <v>29</v>
      </c>
      <c r="B71" s="2" t="s">
        <v>210</v>
      </c>
      <c r="C71" s="2" t="s">
        <v>211</v>
      </c>
      <c r="D71" s="2" t="s">
        <v>14</v>
      </c>
      <c r="E71" s="2" t="s">
        <v>207</v>
      </c>
      <c r="F71" s="2" t="s">
        <v>208</v>
      </c>
      <c r="G71" s="2" t="s">
        <v>214</v>
      </c>
      <c r="H71" s="2" t="s">
        <v>209</v>
      </c>
      <c r="I71" s="2" t="s">
        <v>210</v>
      </c>
      <c r="J71" s="2" t="s">
        <v>211</v>
      </c>
      <c r="K71" s="2" t="s">
        <v>207</v>
      </c>
      <c r="L71" s="2" t="s">
        <v>208</v>
      </c>
      <c r="M71" s="2" t="s">
        <v>218</v>
      </c>
    </row>
    <row r="72" spans="1:13" ht="16.5" customHeight="1" x14ac:dyDescent="0.25">
      <c r="A72" s="38">
        <v>1</v>
      </c>
      <c r="B72" s="41" t="s">
        <v>283</v>
      </c>
      <c r="C72" s="58" t="s">
        <v>284</v>
      </c>
      <c r="D72" s="2">
        <v>3</v>
      </c>
      <c r="E72" s="2" t="str">
        <f t="shared" ref="E72:E78" si="24">K72</f>
        <v>-</v>
      </c>
      <c r="F72" s="6">
        <f t="shared" ref="F72:F78" si="25">IF(E72="A",4,IF(E72="A-",3.75,IF(E72="B+",3.5,IF(E72="B",3,IF(E72="B-",2.75,IF(E72="C+",2.5,IF(E72="C",2,IF(E72="D",1,0))))))))</f>
        <v>0</v>
      </c>
      <c r="G72" s="2">
        <f t="shared" ref="G72:G78" si="26">IF(OR(E72="-",E72="E",E72="M",E72="TM"),0,D72)</f>
        <v>0</v>
      </c>
      <c r="H72" s="3">
        <f>F72*G72</f>
        <v>0</v>
      </c>
      <c r="I72" s="39" t="s">
        <v>50</v>
      </c>
      <c r="J72" s="59" t="s">
        <v>284</v>
      </c>
      <c r="K72" s="84" t="s">
        <v>399</v>
      </c>
      <c r="L72" s="6">
        <f t="shared" ref="L72:L78" si="27">IF(K72="A",4,IF(K72="A-",3.75,IF(K72="B+",3.5,IF(K72="B",3,IF(K72="B-",2.75,IF(K72="C+",2.5,IF(K72="C",2,IF(K72="D",1,0))))))))</f>
        <v>0</v>
      </c>
      <c r="M72" s="38"/>
    </row>
    <row r="73" spans="1:13" ht="16.5" customHeight="1" x14ac:dyDescent="0.25">
      <c r="A73" s="38">
        <v>2</v>
      </c>
      <c r="B73" s="41" t="s">
        <v>285</v>
      </c>
      <c r="C73" s="58" t="s">
        <v>77</v>
      </c>
      <c r="D73" s="2">
        <v>3</v>
      </c>
      <c r="E73" s="2" t="str">
        <f t="shared" si="24"/>
        <v>-</v>
      </c>
      <c r="F73" s="6">
        <f t="shared" si="25"/>
        <v>0</v>
      </c>
      <c r="G73" s="2">
        <f t="shared" si="26"/>
        <v>0</v>
      </c>
      <c r="H73" s="3">
        <f t="shared" ref="H73:H78" si="28">F73*G73</f>
        <v>0</v>
      </c>
      <c r="I73" s="39" t="s">
        <v>116</v>
      </c>
      <c r="J73" s="59" t="s">
        <v>77</v>
      </c>
      <c r="K73" s="84" t="s">
        <v>399</v>
      </c>
      <c r="L73" s="6">
        <f t="shared" si="27"/>
        <v>0</v>
      </c>
      <c r="M73" s="38"/>
    </row>
    <row r="74" spans="1:13" ht="16.5" customHeight="1" x14ac:dyDescent="0.25">
      <c r="A74" s="38">
        <v>3</v>
      </c>
      <c r="B74" s="41" t="s">
        <v>286</v>
      </c>
      <c r="C74" s="58" t="s">
        <v>3</v>
      </c>
      <c r="D74" s="2">
        <v>3</v>
      </c>
      <c r="E74" s="2" t="str">
        <f t="shared" si="24"/>
        <v>-</v>
      </c>
      <c r="F74" s="6">
        <f t="shared" si="25"/>
        <v>0</v>
      </c>
      <c r="G74" s="2">
        <f t="shared" si="26"/>
        <v>0</v>
      </c>
      <c r="H74" s="3">
        <f t="shared" si="28"/>
        <v>0</v>
      </c>
      <c r="I74" s="56" t="s">
        <v>169</v>
      </c>
      <c r="J74" s="57" t="s">
        <v>3</v>
      </c>
      <c r="K74" s="84" t="s">
        <v>399</v>
      </c>
      <c r="L74" s="6">
        <f t="shared" si="27"/>
        <v>0</v>
      </c>
      <c r="M74" s="38"/>
    </row>
    <row r="75" spans="1:13" ht="16.5" customHeight="1" x14ac:dyDescent="0.25">
      <c r="A75" s="38">
        <v>4</v>
      </c>
      <c r="B75" s="41" t="s">
        <v>287</v>
      </c>
      <c r="C75" s="58" t="s">
        <v>288</v>
      </c>
      <c r="D75" s="2">
        <v>3</v>
      </c>
      <c r="E75" s="2" t="str">
        <f t="shared" si="24"/>
        <v>-</v>
      </c>
      <c r="F75" s="6">
        <f t="shared" si="25"/>
        <v>0</v>
      </c>
      <c r="G75" s="2">
        <f t="shared" si="26"/>
        <v>0</v>
      </c>
      <c r="H75" s="3">
        <f t="shared" si="28"/>
        <v>0</v>
      </c>
      <c r="I75" s="39" t="s">
        <v>111</v>
      </c>
      <c r="J75" s="59" t="s">
        <v>25</v>
      </c>
      <c r="K75" s="84" t="s">
        <v>399</v>
      </c>
      <c r="L75" s="6">
        <f t="shared" si="27"/>
        <v>0</v>
      </c>
      <c r="M75" s="38"/>
    </row>
    <row r="76" spans="1:13" ht="16.5" customHeight="1" x14ac:dyDescent="0.25">
      <c r="A76" s="38">
        <v>5</v>
      </c>
      <c r="B76" s="41" t="s">
        <v>289</v>
      </c>
      <c r="C76" s="58" t="s">
        <v>226</v>
      </c>
      <c r="D76" s="2">
        <v>3</v>
      </c>
      <c r="E76" s="2" t="str">
        <f t="shared" si="24"/>
        <v>-</v>
      </c>
      <c r="F76" s="6">
        <f t="shared" si="25"/>
        <v>0</v>
      </c>
      <c r="G76" s="2">
        <f t="shared" si="26"/>
        <v>0</v>
      </c>
      <c r="H76" s="3">
        <f t="shared" si="28"/>
        <v>0</v>
      </c>
      <c r="I76" s="39" t="s">
        <v>119</v>
      </c>
      <c r="J76" s="59" t="s">
        <v>189</v>
      </c>
      <c r="K76" s="84" t="s">
        <v>399</v>
      </c>
      <c r="L76" s="6">
        <f t="shared" si="27"/>
        <v>0</v>
      </c>
      <c r="M76" s="38"/>
    </row>
    <row r="77" spans="1:13" ht="16.5" customHeight="1" x14ac:dyDescent="0.25">
      <c r="A77" s="38">
        <v>6</v>
      </c>
      <c r="B77" s="41" t="s">
        <v>290</v>
      </c>
      <c r="C77" s="58" t="s">
        <v>13</v>
      </c>
      <c r="D77" s="2">
        <v>2</v>
      </c>
      <c r="E77" s="2" t="str">
        <f t="shared" si="24"/>
        <v>-</v>
      </c>
      <c r="F77" s="6">
        <f t="shared" si="25"/>
        <v>0</v>
      </c>
      <c r="G77" s="2">
        <f t="shared" si="26"/>
        <v>0</v>
      </c>
      <c r="H77" s="3">
        <f t="shared" si="28"/>
        <v>0</v>
      </c>
      <c r="I77" s="39" t="s">
        <v>53</v>
      </c>
      <c r="J77" s="59" t="s">
        <v>13</v>
      </c>
      <c r="K77" s="84" t="s">
        <v>399</v>
      </c>
      <c r="L77" s="6">
        <f t="shared" si="27"/>
        <v>0</v>
      </c>
      <c r="M77" s="38"/>
    </row>
    <row r="78" spans="1:13" ht="16.5" customHeight="1" x14ac:dyDescent="0.25">
      <c r="A78" s="38">
        <v>7</v>
      </c>
      <c r="B78" s="41" t="s">
        <v>291</v>
      </c>
      <c r="C78" s="58" t="s">
        <v>79</v>
      </c>
      <c r="D78" s="2">
        <v>3</v>
      </c>
      <c r="E78" s="2" t="str">
        <f t="shared" si="24"/>
        <v>-</v>
      </c>
      <c r="F78" s="6">
        <f t="shared" si="25"/>
        <v>0</v>
      </c>
      <c r="G78" s="2">
        <f t="shared" si="26"/>
        <v>0</v>
      </c>
      <c r="H78" s="3">
        <f t="shared" si="28"/>
        <v>0</v>
      </c>
      <c r="I78" s="39" t="s">
        <v>118</v>
      </c>
      <c r="J78" s="59" t="s">
        <v>79</v>
      </c>
      <c r="K78" s="84" t="s">
        <v>399</v>
      </c>
      <c r="L78" s="6">
        <f t="shared" si="27"/>
        <v>0</v>
      </c>
      <c r="M78" s="38"/>
    </row>
    <row r="79" spans="1:13" ht="16.5" customHeight="1" x14ac:dyDescent="0.25">
      <c r="A79" s="38"/>
      <c r="B79" s="2"/>
      <c r="C79" s="2" t="s">
        <v>30</v>
      </c>
      <c r="D79" s="38">
        <f>SUM(D72:D78)</f>
        <v>20</v>
      </c>
      <c r="E79" s="38"/>
      <c r="F79" s="38"/>
      <c r="G79" s="38">
        <f t="shared" ref="G79:H79" si="29">SUM(G72:G78)</f>
        <v>0</v>
      </c>
      <c r="H79" s="6">
        <f t="shared" si="29"/>
        <v>0</v>
      </c>
      <c r="I79" s="38"/>
      <c r="J79" s="38"/>
      <c r="K79" s="38"/>
      <c r="L79" s="38"/>
      <c r="M79" s="38"/>
    </row>
    <row r="80" spans="1:13" ht="16.5" customHeight="1" x14ac:dyDescent="0.25"/>
    <row r="81" spans="1:13" ht="16.5" customHeight="1" x14ac:dyDescent="0.25">
      <c r="A81" s="1" t="s">
        <v>99</v>
      </c>
      <c r="B81" s="34"/>
      <c r="C81" s="34"/>
      <c r="D81" s="34"/>
      <c r="E81" s="34"/>
      <c r="F81" s="34"/>
      <c r="G81" s="34"/>
      <c r="H81" s="35"/>
      <c r="I81" s="93" t="s">
        <v>393</v>
      </c>
      <c r="J81" s="94"/>
      <c r="K81" s="94"/>
      <c r="L81" s="94"/>
      <c r="M81" s="95"/>
    </row>
    <row r="82" spans="1:13" ht="16.5" customHeight="1" x14ac:dyDescent="0.25">
      <c r="A82" s="38" t="s">
        <v>29</v>
      </c>
      <c r="B82" s="2" t="s">
        <v>210</v>
      </c>
      <c r="C82" s="2" t="s">
        <v>211</v>
      </c>
      <c r="D82" s="2" t="s">
        <v>14</v>
      </c>
      <c r="E82" s="2" t="s">
        <v>207</v>
      </c>
      <c r="F82" s="2" t="s">
        <v>208</v>
      </c>
      <c r="G82" s="2" t="s">
        <v>214</v>
      </c>
      <c r="H82" s="2" t="s">
        <v>209</v>
      </c>
      <c r="I82" s="2" t="s">
        <v>210</v>
      </c>
      <c r="J82" s="2" t="s">
        <v>211</v>
      </c>
      <c r="K82" s="2" t="s">
        <v>207</v>
      </c>
      <c r="L82" s="2" t="s">
        <v>208</v>
      </c>
      <c r="M82" s="2" t="s">
        <v>218</v>
      </c>
    </row>
    <row r="83" spans="1:13" ht="19.75" customHeight="1" x14ac:dyDescent="0.25">
      <c r="A83" s="38">
        <v>1</v>
      </c>
      <c r="B83" s="41" t="s">
        <v>292</v>
      </c>
      <c r="C83" s="53" t="s">
        <v>130</v>
      </c>
      <c r="D83" s="2">
        <v>4</v>
      </c>
      <c r="E83" s="2" t="str">
        <f t="shared" ref="E83:E87" si="30">K83</f>
        <v>-</v>
      </c>
      <c r="F83" s="6">
        <f t="shared" ref="F83:F87" si="31">IF(E83="A",4,IF(E83="A-",3.75,IF(E83="B+",3.5,IF(E83="B",3,IF(E83="B-",2.75,IF(E83="C+",2.5,IF(E83="C",2,IF(E83="D",1,0))))))))</f>
        <v>0</v>
      </c>
      <c r="G83" s="2">
        <f t="shared" ref="G83:G87" si="32">IF(OR(E83="-",E83="E",E83="M",E83="TM"),0,D83)</f>
        <v>0</v>
      </c>
      <c r="H83" s="3">
        <f>F83*G83</f>
        <v>0</v>
      </c>
      <c r="I83" s="39" t="s">
        <v>147</v>
      </c>
      <c r="J83" s="54" t="s">
        <v>130</v>
      </c>
      <c r="K83" s="84" t="s">
        <v>399</v>
      </c>
      <c r="L83" s="6">
        <f t="shared" ref="L83:L87" si="33">IF(K83="A",4,IF(K83="A-",3.75,IF(K83="B+",3.5,IF(K83="B",3,IF(K83="B-",2.75,IF(K83="C+",2.5,IF(K83="C",2,IF(K83="D",1,0))))))))</f>
        <v>0</v>
      </c>
      <c r="M83" s="38"/>
    </row>
    <row r="84" spans="1:13" ht="17.399999999999999" customHeight="1" x14ac:dyDescent="0.25">
      <c r="A84" s="38">
        <v>2</v>
      </c>
      <c r="B84" s="41" t="s">
        <v>293</v>
      </c>
      <c r="C84" s="53" t="s">
        <v>294</v>
      </c>
      <c r="D84" s="2">
        <v>4</v>
      </c>
      <c r="E84" s="2" t="str">
        <f t="shared" si="30"/>
        <v>-</v>
      </c>
      <c r="F84" s="6">
        <f t="shared" si="31"/>
        <v>0</v>
      </c>
      <c r="G84" s="2">
        <f t="shared" si="32"/>
        <v>0</v>
      </c>
      <c r="H84" s="3">
        <f>F84*G84</f>
        <v>0</v>
      </c>
      <c r="I84" s="39" t="s">
        <v>129</v>
      </c>
      <c r="J84" s="59" t="s">
        <v>74</v>
      </c>
      <c r="K84" s="84" t="s">
        <v>399</v>
      </c>
      <c r="L84" s="6">
        <f t="shared" si="33"/>
        <v>0</v>
      </c>
      <c r="M84" s="21"/>
    </row>
    <row r="85" spans="1:13" ht="15.75" customHeight="1" x14ac:dyDescent="0.25">
      <c r="A85" s="38">
        <v>3</v>
      </c>
      <c r="B85" s="41" t="s">
        <v>295</v>
      </c>
      <c r="C85" s="53" t="s">
        <v>296</v>
      </c>
      <c r="D85" s="2">
        <v>4</v>
      </c>
      <c r="E85" s="2" t="str">
        <f t="shared" si="30"/>
        <v>-</v>
      </c>
      <c r="F85" s="6">
        <f t="shared" si="31"/>
        <v>0</v>
      </c>
      <c r="G85" s="2">
        <f t="shared" si="32"/>
        <v>0</v>
      </c>
      <c r="H85" s="3">
        <f>F85*G85</f>
        <v>0</v>
      </c>
      <c r="I85" s="56" t="s">
        <v>149</v>
      </c>
      <c r="J85" s="57" t="s">
        <v>302</v>
      </c>
      <c r="K85" s="84" t="s">
        <v>399</v>
      </c>
      <c r="L85" s="6">
        <f t="shared" si="33"/>
        <v>0</v>
      </c>
      <c r="M85" s="38"/>
    </row>
    <row r="86" spans="1:13" ht="16.5" customHeight="1" x14ac:dyDescent="0.25">
      <c r="A86" s="38">
        <v>4</v>
      </c>
      <c r="B86" s="41" t="s">
        <v>297</v>
      </c>
      <c r="C86" s="58" t="s">
        <v>298</v>
      </c>
      <c r="D86" s="2">
        <v>4</v>
      </c>
      <c r="E86" s="2" t="str">
        <f t="shared" si="30"/>
        <v>-</v>
      </c>
      <c r="F86" s="6">
        <f t="shared" si="31"/>
        <v>0</v>
      </c>
      <c r="G86" s="2">
        <f t="shared" si="32"/>
        <v>0</v>
      </c>
      <c r="H86" s="3">
        <f>F86*G86</f>
        <v>0</v>
      </c>
      <c r="I86" s="39" t="s">
        <v>52</v>
      </c>
      <c r="J86" s="59" t="s">
        <v>35</v>
      </c>
      <c r="K86" s="84" t="s">
        <v>399</v>
      </c>
      <c r="L86" s="6">
        <f t="shared" si="33"/>
        <v>0</v>
      </c>
      <c r="M86" s="38"/>
    </row>
    <row r="87" spans="1:13" ht="14.4" customHeight="1" x14ac:dyDescent="0.25">
      <c r="A87" s="38">
        <v>5</v>
      </c>
      <c r="B87" s="41" t="s">
        <v>299</v>
      </c>
      <c r="C87" s="58" t="s">
        <v>300</v>
      </c>
      <c r="D87" s="2">
        <v>1</v>
      </c>
      <c r="E87" s="2" t="str">
        <f t="shared" si="30"/>
        <v>-</v>
      </c>
      <c r="F87" s="6">
        <f t="shared" si="31"/>
        <v>0</v>
      </c>
      <c r="G87" s="2">
        <f t="shared" si="32"/>
        <v>0</v>
      </c>
      <c r="H87" s="3">
        <f>F87*G87</f>
        <v>0</v>
      </c>
      <c r="I87" s="39"/>
      <c r="J87" s="59" t="s">
        <v>303</v>
      </c>
      <c r="K87" s="84" t="s">
        <v>399</v>
      </c>
      <c r="L87" s="6">
        <f t="shared" si="33"/>
        <v>0</v>
      </c>
      <c r="M87" s="21"/>
    </row>
    <row r="88" spans="1:13" ht="16.5" customHeight="1" x14ac:dyDescent="0.25">
      <c r="A88" s="9">
        <v>6</v>
      </c>
      <c r="B88" s="60" t="s">
        <v>301</v>
      </c>
      <c r="C88" s="61" t="s">
        <v>59</v>
      </c>
      <c r="D88" s="9">
        <v>3</v>
      </c>
      <c r="E88" s="9"/>
      <c r="F88" s="9"/>
      <c r="G88" s="9"/>
      <c r="H88" s="10"/>
      <c r="I88" s="9"/>
      <c r="J88" s="9"/>
      <c r="K88" s="9"/>
      <c r="L88" s="9"/>
      <c r="M88" s="9"/>
    </row>
    <row r="89" spans="1:13" ht="16.5" customHeight="1" x14ac:dyDescent="0.25">
      <c r="A89" s="38"/>
      <c r="B89" s="2"/>
      <c r="C89" s="2" t="s">
        <v>30</v>
      </c>
      <c r="D89" s="38">
        <f>SUM(D83:D88)</f>
        <v>20</v>
      </c>
      <c r="E89" s="38"/>
      <c r="F89" s="38"/>
      <c r="G89" s="38">
        <f>SUM(G83:G87)</f>
        <v>0</v>
      </c>
      <c r="H89" s="6">
        <f>SUM(H83:H87)</f>
        <v>0</v>
      </c>
      <c r="I89" s="38"/>
      <c r="J89" s="38"/>
      <c r="K89" s="38"/>
      <c r="L89" s="38"/>
      <c r="M89" s="38"/>
    </row>
    <row r="90" spans="1:13" ht="16.5" customHeight="1" x14ac:dyDescent="0.25">
      <c r="A90" s="11"/>
      <c r="B90" s="20"/>
      <c r="C90" s="7"/>
      <c r="D90" s="7"/>
      <c r="E90" s="8"/>
      <c r="F90" s="8"/>
      <c r="G90" s="8"/>
      <c r="H90" s="8"/>
      <c r="I90" s="11"/>
    </row>
    <row r="91" spans="1:13" ht="16.5" customHeight="1" x14ac:dyDescent="0.25">
      <c r="A91" s="1" t="s">
        <v>100</v>
      </c>
      <c r="B91" s="34"/>
      <c r="C91" s="34"/>
      <c r="D91" s="34"/>
      <c r="E91" s="34"/>
      <c r="F91" s="34"/>
      <c r="G91" s="34"/>
      <c r="H91" s="35"/>
      <c r="I91" s="93" t="s">
        <v>393</v>
      </c>
      <c r="J91" s="94"/>
      <c r="K91" s="94"/>
      <c r="L91" s="94"/>
      <c r="M91" s="95"/>
    </row>
    <row r="92" spans="1:13" ht="16.5" customHeight="1" x14ac:dyDescent="0.25">
      <c r="A92" s="38" t="s">
        <v>29</v>
      </c>
      <c r="B92" s="2" t="s">
        <v>210</v>
      </c>
      <c r="C92" s="2" t="s">
        <v>211</v>
      </c>
      <c r="D92" s="2" t="s">
        <v>14</v>
      </c>
      <c r="E92" s="2" t="s">
        <v>207</v>
      </c>
      <c r="F92" s="2" t="s">
        <v>208</v>
      </c>
      <c r="G92" s="2" t="s">
        <v>214</v>
      </c>
      <c r="H92" s="2" t="s">
        <v>209</v>
      </c>
      <c r="I92" s="2" t="s">
        <v>210</v>
      </c>
      <c r="J92" s="2" t="s">
        <v>211</v>
      </c>
      <c r="K92" s="2" t="s">
        <v>207</v>
      </c>
      <c r="L92" s="2" t="s">
        <v>208</v>
      </c>
      <c r="M92" s="2" t="s">
        <v>218</v>
      </c>
    </row>
    <row r="93" spans="1:13" ht="16.5" customHeight="1" x14ac:dyDescent="0.25">
      <c r="A93" s="38">
        <v>1</v>
      </c>
      <c r="B93" s="41" t="s">
        <v>304</v>
      </c>
      <c r="C93" s="53" t="s">
        <v>138</v>
      </c>
      <c r="D93" s="2">
        <v>4</v>
      </c>
      <c r="E93" s="2" t="str">
        <f t="shared" ref="E93:E97" si="34">K93</f>
        <v>-</v>
      </c>
      <c r="F93" s="6">
        <f t="shared" ref="F93:F97" si="35">IF(E93="A",4,IF(E93="A-",3.75,IF(E93="B+",3.5,IF(E93="B",3,IF(E93="B-",2.75,IF(E93="C+",2.5,IF(E93="C",2,IF(E93="D",1,0))))))))</f>
        <v>0</v>
      </c>
      <c r="G93" s="2">
        <f t="shared" ref="G93:G97" si="36">IF(OR(E93="-",E93="E",E93="M",E93="TM"),0,D93)</f>
        <v>0</v>
      </c>
      <c r="H93" s="3">
        <f>F93*G93</f>
        <v>0</v>
      </c>
      <c r="I93" s="39" t="s">
        <v>152</v>
      </c>
      <c r="J93" s="59" t="s">
        <v>138</v>
      </c>
      <c r="K93" s="84" t="s">
        <v>399</v>
      </c>
      <c r="L93" s="6">
        <f t="shared" ref="L93:L97" si="37">IF(K93="A",4,IF(K93="A-",3.75,IF(K93="B+",3.5,IF(K93="B",3,IF(K93="B-",2.75,IF(K93="C+",2.5,IF(K93="C",2,IF(K93="D",1,0))))))))</f>
        <v>0</v>
      </c>
      <c r="M93" s="38"/>
    </row>
    <row r="94" spans="1:13" ht="16.75" customHeight="1" x14ac:dyDescent="0.25">
      <c r="A94" s="38">
        <v>2</v>
      </c>
      <c r="B94" s="41" t="s">
        <v>305</v>
      </c>
      <c r="C94" s="53" t="s">
        <v>306</v>
      </c>
      <c r="D94" s="2">
        <v>4</v>
      </c>
      <c r="E94" s="2" t="str">
        <f t="shared" si="34"/>
        <v>-</v>
      </c>
      <c r="F94" s="6">
        <f t="shared" si="35"/>
        <v>0</v>
      </c>
      <c r="G94" s="2">
        <f t="shared" si="36"/>
        <v>0</v>
      </c>
      <c r="H94" s="3">
        <f t="shared" ref="H94:H97" si="38">F94*G94</f>
        <v>0</v>
      </c>
      <c r="I94" s="39" t="str">
        <f>IF(J94="Data Mining","312D4224","323D4224")</f>
        <v>323D4224</v>
      </c>
      <c r="J94" s="113" t="s">
        <v>126</v>
      </c>
      <c r="K94" s="84" t="s">
        <v>399</v>
      </c>
      <c r="L94" s="6">
        <f t="shared" si="37"/>
        <v>0</v>
      </c>
      <c r="M94" s="21"/>
    </row>
    <row r="95" spans="1:13" ht="16.5" customHeight="1" x14ac:dyDescent="0.25">
      <c r="A95" s="38">
        <v>3</v>
      </c>
      <c r="B95" s="41" t="s">
        <v>307</v>
      </c>
      <c r="C95" s="53" t="s">
        <v>308</v>
      </c>
      <c r="D95" s="2">
        <v>4</v>
      </c>
      <c r="E95" s="2" t="str">
        <f t="shared" si="34"/>
        <v>-</v>
      </c>
      <c r="F95" s="6">
        <f t="shared" si="35"/>
        <v>0</v>
      </c>
      <c r="G95" s="2">
        <f t="shared" si="36"/>
        <v>0</v>
      </c>
      <c r="H95" s="3">
        <f t="shared" si="38"/>
        <v>0</v>
      </c>
      <c r="I95" s="39" t="s">
        <v>153</v>
      </c>
      <c r="J95" s="59" t="s">
        <v>84</v>
      </c>
      <c r="K95" s="84" t="s">
        <v>399</v>
      </c>
      <c r="L95" s="6">
        <f t="shared" si="37"/>
        <v>0</v>
      </c>
      <c r="M95" s="38"/>
    </row>
    <row r="96" spans="1:13" ht="16.5" customHeight="1" x14ac:dyDescent="0.25">
      <c r="A96" s="38">
        <v>4</v>
      </c>
      <c r="B96" s="41" t="s">
        <v>297</v>
      </c>
      <c r="C96" s="58" t="s">
        <v>298</v>
      </c>
      <c r="D96" s="2">
        <v>4</v>
      </c>
      <c r="E96" s="2" t="str">
        <f t="shared" si="34"/>
        <v>-</v>
      </c>
      <c r="F96" s="6">
        <f t="shared" si="35"/>
        <v>0</v>
      </c>
      <c r="G96" s="2">
        <f t="shared" si="36"/>
        <v>0</v>
      </c>
      <c r="H96" s="3">
        <f t="shared" si="38"/>
        <v>0</v>
      </c>
      <c r="I96" s="39" t="s">
        <v>52</v>
      </c>
      <c r="J96" s="59" t="s">
        <v>35</v>
      </c>
      <c r="K96" s="84" t="s">
        <v>399</v>
      </c>
      <c r="L96" s="6">
        <f t="shared" si="37"/>
        <v>0</v>
      </c>
      <c r="M96" s="38"/>
    </row>
    <row r="97" spans="1:13" ht="16.5" customHeight="1" x14ac:dyDescent="0.25">
      <c r="A97" s="38">
        <v>5</v>
      </c>
      <c r="B97" s="41" t="s">
        <v>299</v>
      </c>
      <c r="C97" s="58" t="s">
        <v>300</v>
      </c>
      <c r="D97" s="2">
        <v>1</v>
      </c>
      <c r="E97" s="2" t="str">
        <f t="shared" si="34"/>
        <v>-</v>
      </c>
      <c r="F97" s="6">
        <f t="shared" si="35"/>
        <v>0</v>
      </c>
      <c r="G97" s="2">
        <f t="shared" si="36"/>
        <v>0</v>
      </c>
      <c r="H97" s="3">
        <f t="shared" si="38"/>
        <v>0</v>
      </c>
      <c r="I97" s="39"/>
      <c r="J97" s="59" t="s">
        <v>303</v>
      </c>
      <c r="K97" s="84" t="s">
        <v>399</v>
      </c>
      <c r="L97" s="6">
        <f t="shared" si="37"/>
        <v>0</v>
      </c>
      <c r="M97" s="38"/>
    </row>
    <row r="98" spans="1:13" ht="16.5" customHeight="1" x14ac:dyDescent="0.25">
      <c r="A98" s="9">
        <v>6</v>
      </c>
      <c r="B98" s="60" t="s">
        <v>301</v>
      </c>
      <c r="C98" s="61" t="s">
        <v>59</v>
      </c>
      <c r="D98" s="9">
        <v>3</v>
      </c>
      <c r="E98" s="9"/>
      <c r="F98" s="9"/>
      <c r="G98" s="9"/>
      <c r="H98" s="10"/>
      <c r="I98" s="9"/>
      <c r="J98" s="9"/>
      <c r="K98" s="9"/>
      <c r="L98" s="9"/>
      <c r="M98" s="9"/>
    </row>
    <row r="99" spans="1:13" ht="16.5" customHeight="1" x14ac:dyDescent="0.25">
      <c r="A99" s="38"/>
      <c r="B99" s="38"/>
      <c r="C99" s="2" t="s">
        <v>30</v>
      </c>
      <c r="D99" s="38">
        <f>SUM(D93:D98)</f>
        <v>20</v>
      </c>
      <c r="E99" s="38"/>
      <c r="F99" s="38"/>
      <c r="G99" s="38">
        <f>SUM(G93:G97)</f>
        <v>0</v>
      </c>
      <c r="H99" s="6">
        <f>SUM(H93:H97)</f>
        <v>0</v>
      </c>
      <c r="I99" s="38"/>
      <c r="J99" s="38"/>
      <c r="K99" s="38"/>
      <c r="L99" s="38"/>
      <c r="M99" s="38"/>
    </row>
    <row r="100" spans="1:13" ht="16.5" customHeight="1" x14ac:dyDescent="0.25">
      <c r="C100" s="7"/>
      <c r="D100" s="7"/>
      <c r="E100" s="8"/>
      <c r="F100" s="8"/>
      <c r="G100" s="8"/>
      <c r="H100" s="8"/>
    </row>
    <row r="101" spans="1:13" ht="16.5" customHeight="1" x14ac:dyDescent="0.25">
      <c r="A101" s="1" t="s">
        <v>101</v>
      </c>
      <c r="B101" s="34"/>
      <c r="C101" s="34"/>
      <c r="D101" s="34"/>
      <c r="E101" s="34"/>
      <c r="F101" s="34"/>
      <c r="G101" s="34"/>
      <c r="H101" s="35"/>
      <c r="I101" s="93" t="s">
        <v>393</v>
      </c>
      <c r="J101" s="94"/>
      <c r="K101" s="94"/>
      <c r="L101" s="94"/>
      <c r="M101" s="95"/>
    </row>
    <row r="102" spans="1:13" ht="16.5" customHeight="1" x14ac:dyDescent="0.25">
      <c r="A102" s="38" t="s">
        <v>29</v>
      </c>
      <c r="B102" s="2" t="s">
        <v>210</v>
      </c>
      <c r="C102" s="2" t="s">
        <v>211</v>
      </c>
      <c r="D102" s="2" t="s">
        <v>14</v>
      </c>
      <c r="E102" s="2" t="s">
        <v>207</v>
      </c>
      <c r="F102" s="2" t="s">
        <v>208</v>
      </c>
      <c r="G102" s="2" t="s">
        <v>214</v>
      </c>
      <c r="H102" s="2" t="s">
        <v>209</v>
      </c>
      <c r="I102" s="2" t="s">
        <v>210</v>
      </c>
      <c r="J102" s="2" t="s">
        <v>211</v>
      </c>
      <c r="K102" s="2" t="s">
        <v>207</v>
      </c>
      <c r="L102" s="2" t="s">
        <v>208</v>
      </c>
      <c r="M102" s="2" t="s">
        <v>218</v>
      </c>
    </row>
    <row r="103" spans="1:13" ht="16.5" customHeight="1" x14ac:dyDescent="0.25">
      <c r="A103" s="38">
        <v>1</v>
      </c>
      <c r="B103" s="41" t="s">
        <v>309</v>
      </c>
      <c r="C103" s="53" t="s">
        <v>73</v>
      </c>
      <c r="D103" s="2">
        <v>4</v>
      </c>
      <c r="E103" s="2" t="str">
        <f t="shared" ref="E103:E107" si="39">K103</f>
        <v>-</v>
      </c>
      <c r="F103" s="6">
        <f t="shared" ref="F103:F107" si="40">IF(E103="A",4,IF(E103="A-",3.75,IF(E103="B+",3.5,IF(E103="B",3,IF(E103="B-",2.75,IF(E103="C+",2.5,IF(E103="C",2,IF(E103="D",1,0))))))))</f>
        <v>0</v>
      </c>
      <c r="G103" s="2">
        <f t="shared" ref="G103:G107" si="41">IF(OR(E103="-",E103="E",E103="M",E103="TM"),0,D103)</f>
        <v>0</v>
      </c>
      <c r="H103" s="3">
        <f t="shared" ref="H103:H107" si="42">F103*G103</f>
        <v>0</v>
      </c>
      <c r="I103" s="39" t="s">
        <v>132</v>
      </c>
      <c r="J103" s="59" t="s">
        <v>73</v>
      </c>
      <c r="K103" s="84" t="s">
        <v>399</v>
      </c>
      <c r="L103" s="6">
        <f t="shared" ref="L103:L107" si="43">IF(K103="A",4,IF(K103="A-",3.75,IF(K103="B+",3.5,IF(K103="B",3,IF(K103="B-",2.75,IF(K103="C+",2.5,IF(K103="C",2,IF(K103="D",1,0))))))))</f>
        <v>0</v>
      </c>
      <c r="M103" s="38"/>
    </row>
    <row r="104" spans="1:13" ht="21" customHeight="1" x14ac:dyDescent="0.25">
      <c r="A104" s="38">
        <v>2</v>
      </c>
      <c r="B104" s="41" t="s">
        <v>310</v>
      </c>
      <c r="C104" s="53" t="s">
        <v>75</v>
      </c>
      <c r="D104" s="2">
        <v>4</v>
      </c>
      <c r="E104" s="2" t="str">
        <f t="shared" si="39"/>
        <v>-</v>
      </c>
      <c r="F104" s="6">
        <f t="shared" si="40"/>
        <v>0</v>
      </c>
      <c r="G104" s="2">
        <f t="shared" si="41"/>
        <v>0</v>
      </c>
      <c r="H104" s="3">
        <f t="shared" si="42"/>
        <v>0</v>
      </c>
      <c r="I104" s="39" t="s">
        <v>158</v>
      </c>
      <c r="J104" s="59" t="s">
        <v>75</v>
      </c>
      <c r="K104" s="84" t="s">
        <v>399</v>
      </c>
      <c r="L104" s="6">
        <f t="shared" si="43"/>
        <v>0</v>
      </c>
      <c r="M104" s="21"/>
    </row>
    <row r="105" spans="1:13" ht="16.5" customHeight="1" x14ac:dyDescent="0.25">
      <c r="A105" s="38">
        <v>3</v>
      </c>
      <c r="B105" s="41" t="s">
        <v>311</v>
      </c>
      <c r="C105" s="53" t="s">
        <v>81</v>
      </c>
      <c r="D105" s="2">
        <v>4</v>
      </c>
      <c r="E105" s="2" t="str">
        <f t="shared" si="39"/>
        <v>-</v>
      </c>
      <c r="F105" s="6">
        <f t="shared" si="40"/>
        <v>0</v>
      </c>
      <c r="G105" s="2">
        <f t="shared" si="41"/>
        <v>0</v>
      </c>
      <c r="H105" s="3">
        <f t="shared" si="42"/>
        <v>0</v>
      </c>
      <c r="I105" s="62" t="s">
        <v>157</v>
      </c>
      <c r="J105" s="40" t="s">
        <v>81</v>
      </c>
      <c r="K105" s="84" t="s">
        <v>399</v>
      </c>
      <c r="L105" s="6">
        <f t="shared" si="43"/>
        <v>0</v>
      </c>
      <c r="M105" s="38"/>
    </row>
    <row r="106" spans="1:13" ht="16.5" customHeight="1" x14ac:dyDescent="0.25">
      <c r="A106" s="38">
        <v>4</v>
      </c>
      <c r="B106" s="41" t="s">
        <v>297</v>
      </c>
      <c r="C106" s="58" t="s">
        <v>298</v>
      </c>
      <c r="D106" s="2">
        <v>4</v>
      </c>
      <c r="E106" s="2" t="str">
        <f t="shared" si="39"/>
        <v>-</v>
      </c>
      <c r="F106" s="6">
        <f t="shared" si="40"/>
        <v>0</v>
      </c>
      <c r="G106" s="2">
        <f t="shared" si="41"/>
        <v>0</v>
      </c>
      <c r="H106" s="3">
        <f t="shared" si="42"/>
        <v>0</v>
      </c>
      <c r="I106" s="39" t="s">
        <v>52</v>
      </c>
      <c r="J106" s="59" t="s">
        <v>35</v>
      </c>
      <c r="K106" s="84" t="s">
        <v>399</v>
      </c>
      <c r="L106" s="6">
        <f t="shared" si="43"/>
        <v>0</v>
      </c>
      <c r="M106" s="38"/>
    </row>
    <row r="107" spans="1:13" ht="16.5" customHeight="1" x14ac:dyDescent="0.25">
      <c r="A107" s="38">
        <v>5</v>
      </c>
      <c r="B107" s="41" t="s">
        <v>299</v>
      </c>
      <c r="C107" s="58" t="s">
        <v>300</v>
      </c>
      <c r="D107" s="2">
        <v>1</v>
      </c>
      <c r="E107" s="2" t="str">
        <f t="shared" si="39"/>
        <v>-</v>
      </c>
      <c r="F107" s="6">
        <f t="shared" si="40"/>
        <v>0</v>
      </c>
      <c r="G107" s="2">
        <f t="shared" si="41"/>
        <v>0</v>
      </c>
      <c r="H107" s="3">
        <f t="shared" si="42"/>
        <v>0</v>
      </c>
      <c r="I107" s="39"/>
      <c r="J107" s="59" t="s">
        <v>303</v>
      </c>
      <c r="K107" s="84" t="s">
        <v>399</v>
      </c>
      <c r="L107" s="6">
        <f t="shared" si="43"/>
        <v>0</v>
      </c>
      <c r="M107" s="38"/>
    </row>
    <row r="108" spans="1:13" ht="16.5" customHeight="1" x14ac:dyDescent="0.25">
      <c r="A108" s="9">
        <v>6</v>
      </c>
      <c r="B108" s="60" t="s">
        <v>301</v>
      </c>
      <c r="C108" s="9" t="s">
        <v>319</v>
      </c>
      <c r="D108" s="9">
        <v>3</v>
      </c>
      <c r="E108" s="9"/>
      <c r="F108" s="9"/>
      <c r="G108" s="9"/>
      <c r="H108" s="10"/>
      <c r="I108" s="9"/>
      <c r="J108" s="9"/>
      <c r="K108" s="9"/>
      <c r="L108" s="9"/>
      <c r="M108" s="9"/>
    </row>
    <row r="109" spans="1:13" ht="16.5" customHeight="1" x14ac:dyDescent="0.25">
      <c r="A109" s="38"/>
      <c r="B109" s="38"/>
      <c r="C109" s="2" t="s">
        <v>30</v>
      </c>
      <c r="D109" s="2">
        <f>SUM(D103:D108)</f>
        <v>20</v>
      </c>
      <c r="E109" s="2"/>
      <c r="F109" s="2"/>
      <c r="G109" s="38">
        <f>SUM(G103:G107)</f>
        <v>0</v>
      </c>
      <c r="H109" s="3">
        <f>SUM(H103:H107)</f>
        <v>0</v>
      </c>
      <c r="I109" s="38"/>
      <c r="J109" s="38"/>
      <c r="K109" s="38"/>
      <c r="L109" s="38"/>
      <c r="M109" s="38"/>
    </row>
    <row r="110" spans="1:13" ht="16.5" customHeight="1" x14ac:dyDescent="0.25">
      <c r="B110" s="18"/>
      <c r="I110" s="11"/>
    </row>
    <row r="111" spans="1:13" ht="16.5" customHeight="1" x14ac:dyDescent="0.25">
      <c r="A111" s="1" t="s">
        <v>97</v>
      </c>
      <c r="B111" s="34"/>
      <c r="C111" s="34"/>
      <c r="D111" s="34"/>
      <c r="E111" s="34"/>
      <c r="F111" s="34"/>
      <c r="G111" s="34"/>
      <c r="H111" s="35"/>
      <c r="I111" s="93" t="s">
        <v>393</v>
      </c>
      <c r="J111" s="94"/>
      <c r="K111" s="94"/>
      <c r="L111" s="94"/>
      <c r="M111" s="95"/>
    </row>
    <row r="112" spans="1:13" ht="16.5" customHeight="1" x14ac:dyDescent="0.25">
      <c r="A112" s="38" t="s">
        <v>29</v>
      </c>
      <c r="B112" s="2" t="s">
        <v>210</v>
      </c>
      <c r="C112" s="2" t="s">
        <v>211</v>
      </c>
      <c r="D112" s="2" t="s">
        <v>14</v>
      </c>
      <c r="E112" s="2" t="s">
        <v>207</v>
      </c>
      <c r="F112" s="2" t="s">
        <v>208</v>
      </c>
      <c r="G112" s="2" t="s">
        <v>214</v>
      </c>
      <c r="H112" s="2" t="s">
        <v>209</v>
      </c>
      <c r="I112" s="2" t="s">
        <v>210</v>
      </c>
      <c r="J112" s="2" t="s">
        <v>211</v>
      </c>
      <c r="K112" s="2" t="s">
        <v>207</v>
      </c>
      <c r="L112" s="2" t="s">
        <v>208</v>
      </c>
      <c r="M112" s="2" t="s">
        <v>218</v>
      </c>
    </row>
    <row r="113" spans="1:13" ht="18.649999999999999" customHeight="1" x14ac:dyDescent="0.25">
      <c r="A113" s="38">
        <v>1</v>
      </c>
      <c r="B113" s="41" t="s">
        <v>312</v>
      </c>
      <c r="C113" s="58" t="s">
        <v>313</v>
      </c>
      <c r="D113" s="2">
        <v>4</v>
      </c>
      <c r="E113" s="2" t="str">
        <f t="shared" ref="E113:E114" si="44">K113</f>
        <v>-</v>
      </c>
      <c r="F113" s="6">
        <f t="shared" ref="F113:F114" si="45">IF(E113="A",4,IF(E113="A-",3.75,IF(E113="B+",3.5,IF(E113="B",3,IF(E113="B-",2.75,IF(E113="C+",2.5,IF(E113="C",2,IF(E113="D",1,0))))))))</f>
        <v>0</v>
      </c>
      <c r="G113" s="2">
        <f t="shared" ref="G113:G114" si="46">IF(OR(E113="-",E113="E",E113="M",E113="TM"),0,D113)</f>
        <v>0</v>
      </c>
      <c r="H113" s="3">
        <f t="shared" ref="H113:H114" si="47">F113*G113</f>
        <v>0</v>
      </c>
      <c r="I113" s="39" t="s">
        <v>120</v>
      </c>
      <c r="J113" s="59" t="s">
        <v>80</v>
      </c>
      <c r="K113" s="84" t="s">
        <v>399</v>
      </c>
      <c r="L113" s="6">
        <f t="shared" ref="L113:L114" si="48">IF(K113="A",4,IF(K113="A-",3.75,IF(K113="B+",3.5,IF(K113="B",3,IF(K113="B-",2.75,IF(K113="C+",2.5,IF(K113="C",2,IF(K113="D",1,0))))))))</f>
        <v>0</v>
      </c>
      <c r="M113" s="17"/>
    </row>
    <row r="114" spans="1:13" ht="16.5" customHeight="1" x14ac:dyDescent="0.25">
      <c r="A114" s="38">
        <v>2</v>
      </c>
      <c r="B114" s="41" t="s">
        <v>314</v>
      </c>
      <c r="C114" s="58" t="s">
        <v>315</v>
      </c>
      <c r="D114" s="2">
        <v>4</v>
      </c>
      <c r="E114" s="2" t="str">
        <f t="shared" si="44"/>
        <v>-</v>
      </c>
      <c r="F114" s="6">
        <f t="shared" si="45"/>
        <v>0</v>
      </c>
      <c r="G114" s="2">
        <f t="shared" si="46"/>
        <v>0</v>
      </c>
      <c r="H114" s="3">
        <f t="shared" si="47"/>
        <v>0</v>
      </c>
      <c r="I114" s="39" t="s">
        <v>54</v>
      </c>
      <c r="J114" s="59" t="s">
        <v>4</v>
      </c>
      <c r="K114" s="84" t="s">
        <v>399</v>
      </c>
      <c r="L114" s="6">
        <f t="shared" si="48"/>
        <v>0</v>
      </c>
      <c r="M114" s="38"/>
    </row>
    <row r="115" spans="1:13" ht="16.5" customHeight="1" x14ac:dyDescent="0.25">
      <c r="A115" s="38">
        <v>3</v>
      </c>
      <c r="B115" s="9"/>
      <c r="C115" s="9" t="s">
        <v>95</v>
      </c>
      <c r="D115" s="9">
        <v>3</v>
      </c>
      <c r="E115" s="9"/>
      <c r="F115" s="9"/>
      <c r="G115" s="9"/>
      <c r="H115" s="10"/>
      <c r="I115" s="9"/>
      <c r="J115" s="9"/>
      <c r="K115" s="9"/>
      <c r="L115" s="9"/>
      <c r="M115" s="9"/>
    </row>
    <row r="116" spans="1:13" ht="16.5" customHeight="1" x14ac:dyDescent="0.25">
      <c r="A116" s="38">
        <v>4</v>
      </c>
      <c r="B116" s="9"/>
      <c r="C116" s="9" t="s">
        <v>92</v>
      </c>
      <c r="D116" s="9">
        <v>3</v>
      </c>
      <c r="E116" s="9"/>
      <c r="F116" s="9"/>
      <c r="G116" s="9"/>
      <c r="H116" s="10"/>
      <c r="I116" s="9"/>
      <c r="J116" s="9"/>
      <c r="K116" s="9"/>
      <c r="L116" s="9"/>
      <c r="M116" s="9"/>
    </row>
    <row r="117" spans="1:13" ht="16.5" customHeight="1" x14ac:dyDescent="0.25">
      <c r="A117" s="38">
        <v>5</v>
      </c>
      <c r="B117" s="9"/>
      <c r="C117" s="9" t="s">
        <v>93</v>
      </c>
      <c r="D117" s="9">
        <v>3</v>
      </c>
      <c r="E117" s="9"/>
      <c r="F117" s="9"/>
      <c r="G117" s="9"/>
      <c r="H117" s="10"/>
      <c r="I117" s="9"/>
      <c r="J117" s="9"/>
      <c r="K117" s="9"/>
      <c r="L117" s="9"/>
      <c r="M117" s="9"/>
    </row>
    <row r="118" spans="1:13" ht="16.5" customHeight="1" x14ac:dyDescent="0.25">
      <c r="A118" s="38">
        <v>6</v>
      </c>
      <c r="B118" s="9"/>
      <c r="C118" s="9" t="s">
        <v>94</v>
      </c>
      <c r="D118" s="9">
        <v>3</v>
      </c>
      <c r="E118" s="9"/>
      <c r="F118" s="9"/>
      <c r="G118" s="9"/>
      <c r="H118" s="10"/>
      <c r="I118" s="9"/>
      <c r="J118" s="9"/>
      <c r="K118" s="9"/>
      <c r="L118" s="9"/>
      <c r="M118" s="9"/>
    </row>
    <row r="119" spans="1:13" ht="16.5" customHeight="1" x14ac:dyDescent="0.25">
      <c r="A119" s="38"/>
      <c r="B119" s="2"/>
      <c r="C119" s="2" t="s">
        <v>30</v>
      </c>
      <c r="D119" s="38">
        <f>SUM(D113:D118)</f>
        <v>20</v>
      </c>
      <c r="E119" s="38"/>
      <c r="F119" s="38"/>
      <c r="G119" s="38">
        <f>SUM(G113:G114)</f>
        <v>0</v>
      </c>
      <c r="H119" s="6">
        <f>SUM(H113:H114)</f>
        <v>0</v>
      </c>
      <c r="I119" s="38"/>
      <c r="J119" s="38"/>
      <c r="K119" s="38"/>
      <c r="L119" s="38"/>
      <c r="M119" s="38"/>
    </row>
    <row r="120" spans="1:13" ht="16.5" customHeight="1" x14ac:dyDescent="0.25">
      <c r="B120" s="18"/>
      <c r="I120" s="11"/>
    </row>
    <row r="121" spans="1:13" ht="16.5" customHeight="1" x14ac:dyDescent="0.25">
      <c r="A121" s="1" t="s">
        <v>98</v>
      </c>
      <c r="B121" s="34"/>
      <c r="C121" s="34"/>
      <c r="D121" s="34"/>
      <c r="E121" s="34"/>
      <c r="F121" s="34"/>
      <c r="G121" s="34"/>
      <c r="H121" s="35"/>
      <c r="I121" s="93" t="s">
        <v>393</v>
      </c>
      <c r="J121" s="94"/>
      <c r="K121" s="94"/>
      <c r="L121" s="94"/>
      <c r="M121" s="95"/>
    </row>
    <row r="122" spans="1:13" ht="16.5" customHeight="1" x14ac:dyDescent="0.25">
      <c r="A122" s="38" t="s">
        <v>29</v>
      </c>
      <c r="B122" s="2" t="s">
        <v>210</v>
      </c>
      <c r="C122" s="2" t="s">
        <v>211</v>
      </c>
      <c r="D122" s="2" t="s">
        <v>14</v>
      </c>
      <c r="E122" s="2" t="s">
        <v>207</v>
      </c>
      <c r="F122" s="2" t="s">
        <v>208</v>
      </c>
      <c r="G122" s="2" t="s">
        <v>214</v>
      </c>
      <c r="H122" s="2" t="s">
        <v>209</v>
      </c>
      <c r="I122" s="2" t="s">
        <v>210</v>
      </c>
      <c r="J122" s="2" t="s">
        <v>211</v>
      </c>
      <c r="K122" s="2" t="s">
        <v>207</v>
      </c>
      <c r="L122" s="2" t="s">
        <v>208</v>
      </c>
      <c r="M122" s="2" t="s">
        <v>218</v>
      </c>
    </row>
    <row r="123" spans="1:13" ht="16.5" customHeight="1" thickBot="1" x14ac:dyDescent="0.3">
      <c r="A123" s="38">
        <v>1</v>
      </c>
      <c r="B123" s="41" t="s">
        <v>316</v>
      </c>
      <c r="C123" s="58" t="s">
        <v>83</v>
      </c>
      <c r="D123" s="2">
        <v>2</v>
      </c>
      <c r="E123" s="2" t="str">
        <f t="shared" ref="E123:E125" si="49">K123</f>
        <v>-</v>
      </c>
      <c r="F123" s="6">
        <f t="shared" ref="F123:F125" si="50">IF(E123="A",4,IF(E123="A-",3.75,IF(E123="B+",3.5,IF(E123="B",3,IF(E123="B-",2.75,IF(E123="C+",2.5,IF(E123="C",2,IF(E123="D",1,0))))))))</f>
        <v>0</v>
      </c>
      <c r="G123" s="2">
        <f t="shared" ref="G123:G125" si="51">IF(OR(E123="-",E123="E",E123="M",E123="TM"),0,D123)</f>
        <v>0</v>
      </c>
      <c r="H123" s="3">
        <f t="shared" ref="H123:H125" si="52">F123*G123</f>
        <v>0</v>
      </c>
      <c r="I123" s="86" t="s">
        <v>372</v>
      </c>
      <c r="J123" s="87" t="s">
        <v>83</v>
      </c>
      <c r="K123" s="84" t="s">
        <v>399</v>
      </c>
      <c r="L123" s="6">
        <f t="shared" ref="L123:L125" si="53">IF(K123="A",4,IF(K123="A-",3.75,IF(K123="B+",3.5,IF(K123="B",3,IF(K123="B-",2.75,IF(K123="C+",2.5,IF(K123="C",2,IF(K123="D",1,0))))))))</f>
        <v>0</v>
      </c>
      <c r="M123" s="38"/>
    </row>
    <row r="124" spans="1:13" ht="16.5" customHeight="1" x14ac:dyDescent="0.25">
      <c r="A124" s="38">
        <v>2</v>
      </c>
      <c r="B124" s="41" t="s">
        <v>317</v>
      </c>
      <c r="C124" s="58" t="s">
        <v>63</v>
      </c>
      <c r="D124" s="2">
        <v>2</v>
      </c>
      <c r="E124" s="2" t="str">
        <f t="shared" si="49"/>
        <v>-</v>
      </c>
      <c r="F124" s="6">
        <f t="shared" si="50"/>
        <v>0</v>
      </c>
      <c r="G124" s="2">
        <f t="shared" si="51"/>
        <v>0</v>
      </c>
      <c r="H124" s="3">
        <f t="shared" si="52"/>
        <v>0</v>
      </c>
      <c r="I124" s="85" t="s">
        <v>375</v>
      </c>
      <c r="J124" s="88" t="s">
        <v>63</v>
      </c>
      <c r="K124" s="84" t="s">
        <v>399</v>
      </c>
      <c r="L124" s="6">
        <f t="shared" si="53"/>
        <v>0</v>
      </c>
      <c r="M124" s="38"/>
    </row>
    <row r="125" spans="1:13" ht="16.5" customHeight="1" x14ac:dyDescent="0.25">
      <c r="A125" s="38">
        <v>3</v>
      </c>
      <c r="B125" s="41" t="s">
        <v>318</v>
      </c>
      <c r="C125" s="58" t="s">
        <v>16</v>
      </c>
      <c r="D125" s="2">
        <v>4</v>
      </c>
      <c r="E125" s="2" t="str">
        <f t="shared" si="49"/>
        <v>-</v>
      </c>
      <c r="F125" s="6">
        <f t="shared" si="50"/>
        <v>0</v>
      </c>
      <c r="G125" s="2">
        <f t="shared" si="51"/>
        <v>0</v>
      </c>
      <c r="H125" s="3">
        <f t="shared" si="52"/>
        <v>0</v>
      </c>
      <c r="I125" s="38" t="s">
        <v>55</v>
      </c>
      <c r="J125" s="88" t="s">
        <v>16</v>
      </c>
      <c r="K125" s="84" t="s">
        <v>399</v>
      </c>
      <c r="L125" s="6">
        <f t="shared" si="53"/>
        <v>0</v>
      </c>
      <c r="M125" s="38"/>
    </row>
    <row r="126" spans="1:13" ht="16.5" customHeight="1" x14ac:dyDescent="0.25">
      <c r="A126" s="38"/>
      <c r="B126" s="2"/>
      <c r="C126" s="2" t="s">
        <v>30</v>
      </c>
      <c r="D126" s="38">
        <f>SUM(D123:D125)</f>
        <v>8</v>
      </c>
      <c r="E126" s="38"/>
      <c r="F126" s="38"/>
      <c r="G126" s="38">
        <f>SUM(G123:G125)</f>
        <v>0</v>
      </c>
      <c r="H126" s="3">
        <f>SUM(H123:H125)</f>
        <v>0</v>
      </c>
      <c r="I126" s="38"/>
      <c r="J126" s="38"/>
      <c r="K126" s="38"/>
      <c r="L126" s="38"/>
      <c r="M126" s="38"/>
    </row>
    <row r="127" spans="1:13" ht="16.5" customHeight="1" x14ac:dyDescent="0.25">
      <c r="B127" s="18"/>
      <c r="C127" s="7" t="s">
        <v>60</v>
      </c>
      <c r="D127" s="37">
        <f>D126+D113+D114+D106+D107+D79+D68+D57+D45+D28</f>
        <v>119</v>
      </c>
      <c r="E127" s="7"/>
      <c r="F127" s="7"/>
      <c r="G127" s="37">
        <f>SUM(G28,G45,G57,G68,G79,G86,G87,G96,G97,G106,G107,G119,G126)</f>
        <v>0</v>
      </c>
      <c r="H127" s="22">
        <f>SUM(H28,H45,H57,H68,H79,H86,H87,H96,H97,H106,H107,H119,H126)</f>
        <v>0</v>
      </c>
      <c r="I127" s="11"/>
    </row>
    <row r="128" spans="1:13" ht="16.5" customHeight="1" x14ac:dyDescent="0.25">
      <c r="B128" s="18"/>
      <c r="C128" s="7" t="s">
        <v>59</v>
      </c>
      <c r="D128" s="37">
        <f>D115+D116+D117+D118+D93+D94+D95+D98</f>
        <v>27</v>
      </c>
      <c r="E128" s="7"/>
      <c r="F128" s="7"/>
      <c r="G128" s="37">
        <f>SUM(G172,G83:G85,G93:G95,G103:G105)</f>
        <v>0</v>
      </c>
      <c r="H128" s="22">
        <f>SUM(H172,H83:H85,H93:H95,H103:H105)</f>
        <v>0</v>
      </c>
      <c r="I128" s="11"/>
    </row>
    <row r="129" spans="1:13" ht="16.5" customHeight="1" x14ac:dyDescent="0.25">
      <c r="B129" s="18"/>
      <c r="C129" s="7" t="s">
        <v>212</v>
      </c>
      <c r="D129" s="37">
        <f>D127+D128</f>
        <v>146</v>
      </c>
      <c r="E129" s="7"/>
      <c r="F129" s="7"/>
      <c r="G129" s="37">
        <f>SUM(G127:G128)</f>
        <v>0</v>
      </c>
      <c r="H129" s="22">
        <f>SUM(H127:H128)</f>
        <v>0</v>
      </c>
      <c r="I129" s="11"/>
    </row>
    <row r="130" spans="1:13" ht="16.5" customHeight="1" x14ac:dyDescent="0.25">
      <c r="B130" s="18"/>
      <c r="C130" s="7"/>
      <c r="D130" s="37"/>
      <c r="E130" s="7"/>
      <c r="F130" s="7" t="s">
        <v>227</v>
      </c>
      <c r="G130" s="22">
        <f>IF(G129=0,0,H129/G129)</f>
        <v>0</v>
      </c>
      <c r="H130" s="37"/>
      <c r="I130" s="11"/>
    </row>
    <row r="131" spans="1:13" ht="16.5" customHeight="1" x14ac:dyDescent="0.25">
      <c r="B131" s="18"/>
      <c r="C131" s="7"/>
      <c r="D131" s="7"/>
      <c r="G131" s="37"/>
      <c r="H131" s="37"/>
      <c r="I131" s="11"/>
    </row>
    <row r="132" spans="1:13" ht="16.5" customHeight="1" x14ac:dyDescent="0.25">
      <c r="A132" s="26" t="s">
        <v>96</v>
      </c>
      <c r="B132" s="23"/>
      <c r="C132" s="23"/>
      <c r="D132" s="23"/>
      <c r="E132" s="23"/>
      <c r="F132" s="23"/>
      <c r="G132" s="23"/>
      <c r="H132" s="24"/>
      <c r="I132" s="93" t="s">
        <v>393</v>
      </c>
      <c r="J132" s="94"/>
      <c r="K132" s="94"/>
      <c r="L132" s="94"/>
      <c r="M132" s="95"/>
    </row>
    <row r="133" spans="1:13" ht="16.5" customHeight="1" x14ac:dyDescent="0.25">
      <c r="A133" s="38" t="s">
        <v>29</v>
      </c>
      <c r="B133" s="2" t="s">
        <v>210</v>
      </c>
      <c r="C133" s="2" t="s">
        <v>211</v>
      </c>
      <c r="D133" s="2" t="s">
        <v>14</v>
      </c>
      <c r="E133" s="2" t="s">
        <v>207</v>
      </c>
      <c r="F133" s="2" t="s">
        <v>208</v>
      </c>
      <c r="G133" s="2" t="s">
        <v>214</v>
      </c>
      <c r="H133" s="2" t="s">
        <v>209</v>
      </c>
      <c r="I133" s="2" t="s">
        <v>210</v>
      </c>
      <c r="J133" s="2" t="s">
        <v>211</v>
      </c>
      <c r="K133" s="2" t="s">
        <v>207</v>
      </c>
      <c r="L133" s="2" t="s">
        <v>208</v>
      </c>
      <c r="M133" s="2" t="s">
        <v>218</v>
      </c>
    </row>
    <row r="134" spans="1:13" ht="15" customHeight="1" x14ac:dyDescent="0.25">
      <c r="A134" s="74">
        <v>1</v>
      </c>
      <c r="B134" s="75" t="s">
        <v>320</v>
      </c>
      <c r="C134" s="76" t="s">
        <v>321</v>
      </c>
      <c r="D134" s="77">
        <v>3</v>
      </c>
      <c r="E134" s="109" t="s">
        <v>399</v>
      </c>
      <c r="F134" s="78">
        <f t="shared" ref="F134:F171" si="54">IF(E134="A",4,IF(E134="A-",3.75,IF(E134="B+",3.5,IF(E134="B",3,IF(E134="B-",2.75,IF(E134="C+",2.5,IF(E134="C",2,IF(E134="D",1,0))))))))</f>
        <v>0</v>
      </c>
      <c r="G134" s="74">
        <f t="shared" ref="G134:G136" si="55">IF(OR(E134="-",E134="E",E134="M",E134="TM"),0,D134)</f>
        <v>0</v>
      </c>
      <c r="H134" s="78">
        <f>F134*G134</f>
        <v>0</v>
      </c>
      <c r="I134" s="76"/>
      <c r="J134" s="76"/>
      <c r="K134" s="74"/>
      <c r="L134" s="78"/>
      <c r="M134" s="74"/>
    </row>
    <row r="135" spans="1:13" ht="15" customHeight="1" x14ac:dyDescent="0.25">
      <c r="A135" s="38">
        <v>2</v>
      </c>
      <c r="B135" s="39" t="s">
        <v>322</v>
      </c>
      <c r="C135" s="40" t="s">
        <v>171</v>
      </c>
      <c r="D135" s="17">
        <v>3</v>
      </c>
      <c r="E135" s="2" t="str">
        <f t="shared" ref="E135:E171" si="56">K135</f>
        <v>-</v>
      </c>
      <c r="F135" s="6">
        <f t="shared" si="54"/>
        <v>0</v>
      </c>
      <c r="G135" s="2">
        <f t="shared" si="55"/>
        <v>0</v>
      </c>
      <c r="H135" s="3">
        <f t="shared" ref="H135:H171" si="57">F135*G135</f>
        <v>0</v>
      </c>
      <c r="I135" s="56" t="s">
        <v>168</v>
      </c>
      <c r="J135" s="57" t="s">
        <v>171</v>
      </c>
      <c r="K135" s="84" t="s">
        <v>399</v>
      </c>
      <c r="L135" s="6">
        <f t="shared" ref="L135:L164" si="58">IF(K135="A",4,IF(K135="A-",3.75,IF(K135="B+",3.5,IF(K135="B",3,IF(K135="B-",2.75,IF(K135="C+",2.5,IF(K135="C",2,IF(K135="D",1,0))))))))</f>
        <v>0</v>
      </c>
      <c r="M135" s="38"/>
    </row>
    <row r="136" spans="1:13" ht="15" customHeight="1" x14ac:dyDescent="0.25">
      <c r="A136" s="38">
        <v>3</v>
      </c>
      <c r="B136" s="39" t="s">
        <v>323</v>
      </c>
      <c r="C136" s="40" t="s">
        <v>143</v>
      </c>
      <c r="D136" s="2">
        <v>3</v>
      </c>
      <c r="E136" s="2" t="str">
        <f t="shared" si="56"/>
        <v>-</v>
      </c>
      <c r="F136" s="6">
        <f t="shared" si="54"/>
        <v>0</v>
      </c>
      <c r="G136" s="2">
        <f t="shared" si="55"/>
        <v>0</v>
      </c>
      <c r="H136" s="3">
        <f t="shared" si="57"/>
        <v>0</v>
      </c>
      <c r="I136" s="56" t="s">
        <v>193</v>
      </c>
      <c r="J136" s="57" t="s">
        <v>143</v>
      </c>
      <c r="K136" s="84" t="s">
        <v>399</v>
      </c>
      <c r="L136" s="6">
        <f t="shared" si="58"/>
        <v>0</v>
      </c>
      <c r="M136" s="38"/>
    </row>
    <row r="137" spans="1:13" ht="15" customHeight="1" x14ac:dyDescent="0.25">
      <c r="A137" s="74">
        <v>4</v>
      </c>
      <c r="B137" s="75" t="s">
        <v>324</v>
      </c>
      <c r="C137" s="76" t="s">
        <v>325</v>
      </c>
      <c r="D137" s="74">
        <v>3</v>
      </c>
      <c r="E137" s="109" t="s">
        <v>399</v>
      </c>
      <c r="F137" s="78">
        <f t="shared" si="54"/>
        <v>0</v>
      </c>
      <c r="G137" s="74">
        <v>0</v>
      </c>
      <c r="H137" s="78">
        <f t="shared" si="57"/>
        <v>0</v>
      </c>
      <c r="I137" s="79"/>
      <c r="J137" s="80"/>
      <c r="K137" s="74"/>
      <c r="L137" s="78"/>
      <c r="M137" s="74"/>
    </row>
    <row r="138" spans="1:13" ht="15" customHeight="1" x14ac:dyDescent="0.25">
      <c r="A138" s="38">
        <v>5</v>
      </c>
      <c r="B138" s="39" t="s">
        <v>326</v>
      </c>
      <c r="C138" s="57" t="s">
        <v>144</v>
      </c>
      <c r="D138" s="38">
        <v>3</v>
      </c>
      <c r="E138" s="2" t="str">
        <f t="shared" si="56"/>
        <v>-</v>
      </c>
      <c r="F138" s="6">
        <f t="shared" si="54"/>
        <v>0</v>
      </c>
      <c r="G138" s="2">
        <f t="shared" ref="G138:G142" si="59">IF(OR(E138="-",E138="E",E138="M",E138="TM"),0,D138)</f>
        <v>0</v>
      </c>
      <c r="H138" s="3">
        <f t="shared" si="57"/>
        <v>0</v>
      </c>
      <c r="I138" s="62" t="s">
        <v>160</v>
      </c>
      <c r="J138" s="57" t="s">
        <v>144</v>
      </c>
      <c r="K138" s="84" t="s">
        <v>399</v>
      </c>
      <c r="L138" s="6">
        <f t="shared" si="58"/>
        <v>0</v>
      </c>
      <c r="M138" s="38"/>
    </row>
    <row r="139" spans="1:13" ht="15" customHeight="1" x14ac:dyDescent="0.25">
      <c r="A139" s="38">
        <v>6</v>
      </c>
      <c r="B139" s="39" t="s">
        <v>327</v>
      </c>
      <c r="C139" s="40" t="s">
        <v>141</v>
      </c>
      <c r="D139" s="38">
        <v>3</v>
      </c>
      <c r="E139" s="2" t="str">
        <f t="shared" si="56"/>
        <v>-</v>
      </c>
      <c r="F139" s="6">
        <f t="shared" si="54"/>
        <v>0</v>
      </c>
      <c r="G139" s="2">
        <f t="shared" si="59"/>
        <v>0</v>
      </c>
      <c r="H139" s="3">
        <f t="shared" si="57"/>
        <v>0</v>
      </c>
      <c r="I139" s="56" t="s">
        <v>167</v>
      </c>
      <c r="J139" s="57" t="s">
        <v>141</v>
      </c>
      <c r="K139" s="84" t="s">
        <v>399</v>
      </c>
      <c r="L139" s="6">
        <f t="shared" si="58"/>
        <v>0</v>
      </c>
      <c r="M139" s="38"/>
    </row>
    <row r="140" spans="1:13" ht="15" customHeight="1" x14ac:dyDescent="0.25">
      <c r="A140" s="38">
        <v>7</v>
      </c>
      <c r="B140" s="39" t="s">
        <v>328</v>
      </c>
      <c r="C140" s="40" t="s">
        <v>44</v>
      </c>
      <c r="D140" s="17">
        <v>3</v>
      </c>
      <c r="E140" s="2" t="str">
        <f t="shared" si="56"/>
        <v>-</v>
      </c>
      <c r="F140" s="6">
        <f t="shared" si="54"/>
        <v>0</v>
      </c>
      <c r="G140" s="2">
        <f t="shared" si="59"/>
        <v>0</v>
      </c>
      <c r="H140" s="3">
        <f t="shared" si="57"/>
        <v>0</v>
      </c>
      <c r="I140" s="56" t="s">
        <v>194</v>
      </c>
      <c r="J140" s="57" t="s">
        <v>44</v>
      </c>
      <c r="K140" s="84" t="s">
        <v>399</v>
      </c>
      <c r="L140" s="6">
        <f t="shared" si="58"/>
        <v>0</v>
      </c>
      <c r="M140" s="38"/>
    </row>
    <row r="141" spans="1:13" ht="15" customHeight="1" x14ac:dyDescent="0.25">
      <c r="A141" s="38">
        <v>8</v>
      </c>
      <c r="B141" s="39" t="s">
        <v>329</v>
      </c>
      <c r="C141" s="40" t="s">
        <v>133</v>
      </c>
      <c r="D141" s="17">
        <v>3</v>
      </c>
      <c r="E141" s="2" t="str">
        <f t="shared" si="56"/>
        <v>-</v>
      </c>
      <c r="F141" s="6">
        <f t="shared" si="54"/>
        <v>0</v>
      </c>
      <c r="G141" s="2">
        <f t="shared" si="59"/>
        <v>0</v>
      </c>
      <c r="H141" s="3">
        <f t="shared" si="57"/>
        <v>0</v>
      </c>
      <c r="I141" s="56" t="s">
        <v>163</v>
      </c>
      <c r="J141" s="57" t="s">
        <v>133</v>
      </c>
      <c r="K141" s="84" t="s">
        <v>399</v>
      </c>
      <c r="L141" s="6">
        <f t="shared" si="58"/>
        <v>0</v>
      </c>
      <c r="M141" s="38"/>
    </row>
    <row r="142" spans="1:13" ht="15" customHeight="1" x14ac:dyDescent="0.25">
      <c r="A142" s="38">
        <v>9</v>
      </c>
      <c r="B142" s="39" t="s">
        <v>330</v>
      </c>
      <c r="C142" s="40" t="s">
        <v>172</v>
      </c>
      <c r="D142" s="2">
        <v>3</v>
      </c>
      <c r="E142" s="2" t="str">
        <f t="shared" si="56"/>
        <v>-</v>
      </c>
      <c r="F142" s="6">
        <f t="shared" si="54"/>
        <v>0</v>
      </c>
      <c r="G142" s="2">
        <f t="shared" si="59"/>
        <v>0</v>
      </c>
      <c r="H142" s="3">
        <f t="shared" si="57"/>
        <v>0</v>
      </c>
      <c r="I142" s="56" t="s">
        <v>154</v>
      </c>
      <c r="J142" s="57" t="s">
        <v>172</v>
      </c>
      <c r="K142" s="84" t="s">
        <v>399</v>
      </c>
      <c r="L142" s="6">
        <f t="shared" si="58"/>
        <v>0</v>
      </c>
      <c r="M142" s="38"/>
    </row>
    <row r="143" spans="1:13" ht="15" customHeight="1" x14ac:dyDescent="0.25">
      <c r="A143" s="74">
        <v>10</v>
      </c>
      <c r="B143" s="75" t="s">
        <v>331</v>
      </c>
      <c r="C143" s="76" t="s">
        <v>332</v>
      </c>
      <c r="D143" s="74">
        <v>3</v>
      </c>
      <c r="E143" s="109" t="s">
        <v>399</v>
      </c>
      <c r="F143" s="78">
        <f t="shared" si="54"/>
        <v>0</v>
      </c>
      <c r="G143" s="74">
        <v>0</v>
      </c>
      <c r="H143" s="78">
        <f t="shared" si="57"/>
        <v>0</v>
      </c>
      <c r="I143" s="76"/>
      <c r="J143" s="76"/>
      <c r="K143" s="74"/>
      <c r="L143" s="78"/>
      <c r="M143" s="74"/>
    </row>
    <row r="144" spans="1:13" ht="15" customHeight="1" x14ac:dyDescent="0.25">
      <c r="A144" s="38">
        <v>11</v>
      </c>
      <c r="B144" s="39" t="s">
        <v>333</v>
      </c>
      <c r="C144" s="40" t="s">
        <v>146</v>
      </c>
      <c r="D144" s="38">
        <v>3</v>
      </c>
      <c r="E144" s="2" t="str">
        <f t="shared" si="56"/>
        <v>-</v>
      </c>
      <c r="F144" s="6">
        <f t="shared" si="54"/>
        <v>0</v>
      </c>
      <c r="G144" s="2">
        <f t="shared" ref="G144:G145" si="60">IF(OR(E144="-",E144="E",E144="M",E144="TM"),0,D144)</f>
        <v>0</v>
      </c>
      <c r="H144" s="3">
        <f t="shared" si="57"/>
        <v>0</v>
      </c>
      <c r="I144" s="56" t="s">
        <v>164</v>
      </c>
      <c r="J144" s="57" t="s">
        <v>146</v>
      </c>
      <c r="K144" s="84" t="s">
        <v>399</v>
      </c>
      <c r="L144" s="6">
        <f t="shared" si="58"/>
        <v>0</v>
      </c>
      <c r="M144" s="38"/>
    </row>
    <row r="145" spans="1:13" ht="15" customHeight="1" x14ac:dyDescent="0.25">
      <c r="A145" s="38">
        <v>12</v>
      </c>
      <c r="B145" s="39" t="s">
        <v>334</v>
      </c>
      <c r="C145" s="40" t="s">
        <v>20</v>
      </c>
      <c r="D145" s="38">
        <v>3</v>
      </c>
      <c r="E145" s="2" t="str">
        <f t="shared" si="56"/>
        <v>-</v>
      </c>
      <c r="F145" s="6">
        <f t="shared" si="54"/>
        <v>0</v>
      </c>
      <c r="G145" s="2">
        <f t="shared" si="60"/>
        <v>0</v>
      </c>
      <c r="H145" s="3">
        <f t="shared" si="57"/>
        <v>0</v>
      </c>
      <c r="I145" s="56" t="s">
        <v>200</v>
      </c>
      <c r="J145" s="57" t="s">
        <v>20</v>
      </c>
      <c r="K145" s="84" t="s">
        <v>399</v>
      </c>
      <c r="L145" s="6">
        <f t="shared" si="58"/>
        <v>0</v>
      </c>
      <c r="M145" s="38"/>
    </row>
    <row r="146" spans="1:13" ht="15" customHeight="1" x14ac:dyDescent="0.25">
      <c r="A146" s="74">
        <v>13</v>
      </c>
      <c r="B146" s="75" t="s">
        <v>335</v>
      </c>
      <c r="C146" s="76" t="s">
        <v>10</v>
      </c>
      <c r="D146" s="77">
        <v>3</v>
      </c>
      <c r="E146" s="109" t="s">
        <v>399</v>
      </c>
      <c r="F146" s="78">
        <f t="shared" si="54"/>
        <v>0</v>
      </c>
      <c r="G146" s="74">
        <v>0</v>
      </c>
      <c r="H146" s="78">
        <f t="shared" si="57"/>
        <v>0</v>
      </c>
      <c r="I146" s="79"/>
      <c r="J146" s="80"/>
      <c r="K146" s="74"/>
      <c r="L146" s="78"/>
      <c r="M146" s="74"/>
    </row>
    <row r="147" spans="1:13" ht="15" customHeight="1" x14ac:dyDescent="0.25">
      <c r="A147" s="74">
        <v>14</v>
      </c>
      <c r="B147" s="75" t="s">
        <v>336</v>
      </c>
      <c r="C147" s="76" t="s">
        <v>337</v>
      </c>
      <c r="D147" s="74">
        <v>3</v>
      </c>
      <c r="E147" s="109" t="s">
        <v>399</v>
      </c>
      <c r="F147" s="78">
        <f t="shared" si="54"/>
        <v>0</v>
      </c>
      <c r="G147" s="74">
        <v>0</v>
      </c>
      <c r="H147" s="78">
        <f t="shared" si="57"/>
        <v>0</v>
      </c>
      <c r="I147" s="76"/>
      <c r="J147" s="76"/>
      <c r="K147" s="74"/>
      <c r="L147" s="78"/>
      <c r="M147" s="74"/>
    </row>
    <row r="148" spans="1:13" ht="15" customHeight="1" x14ac:dyDescent="0.25">
      <c r="A148" s="38">
        <v>15</v>
      </c>
      <c r="B148" s="39" t="s">
        <v>338</v>
      </c>
      <c r="C148" s="40" t="s">
        <v>145</v>
      </c>
      <c r="D148" s="2">
        <v>3</v>
      </c>
      <c r="E148" s="2" t="str">
        <f t="shared" si="56"/>
        <v>-</v>
      </c>
      <c r="F148" s="6">
        <f t="shared" si="54"/>
        <v>0</v>
      </c>
      <c r="G148" s="2">
        <f>IF(OR(E148="-",E148="E",E148="M",E148="TM"),0,D148)</f>
        <v>0</v>
      </c>
      <c r="H148" s="3">
        <f t="shared" si="57"/>
        <v>0</v>
      </c>
      <c r="I148" s="56" t="s">
        <v>196</v>
      </c>
      <c r="J148" s="57" t="s">
        <v>145</v>
      </c>
      <c r="K148" s="84" t="s">
        <v>399</v>
      </c>
      <c r="L148" s="6">
        <f t="shared" si="58"/>
        <v>0</v>
      </c>
      <c r="M148" s="38"/>
    </row>
    <row r="149" spans="1:13" ht="15" customHeight="1" x14ac:dyDescent="0.25">
      <c r="A149" s="74">
        <v>16</v>
      </c>
      <c r="B149" s="75" t="s">
        <v>339</v>
      </c>
      <c r="C149" s="76" t="s">
        <v>340</v>
      </c>
      <c r="D149" s="74">
        <v>3</v>
      </c>
      <c r="E149" s="109" t="s">
        <v>399</v>
      </c>
      <c r="F149" s="78">
        <f t="shared" si="54"/>
        <v>0</v>
      </c>
      <c r="G149" s="74">
        <v>0</v>
      </c>
      <c r="H149" s="78">
        <f t="shared" si="57"/>
        <v>0</v>
      </c>
      <c r="I149" s="76"/>
      <c r="J149" s="76"/>
      <c r="K149" s="74"/>
      <c r="L149" s="78"/>
      <c r="M149" s="74"/>
    </row>
    <row r="150" spans="1:13" ht="15" customHeight="1" x14ac:dyDescent="0.25">
      <c r="A150" s="38">
        <v>17</v>
      </c>
      <c r="B150" s="39" t="s">
        <v>341</v>
      </c>
      <c r="C150" s="40" t="s">
        <v>12</v>
      </c>
      <c r="D150" s="2">
        <v>3</v>
      </c>
      <c r="E150" s="2" t="str">
        <f t="shared" si="56"/>
        <v>-</v>
      </c>
      <c r="F150" s="6">
        <f t="shared" si="54"/>
        <v>0</v>
      </c>
      <c r="G150" s="2">
        <f t="shared" ref="G150:G164" si="61">IF(OR(E150="-",E150="E",E150="M",E150="TM"),0,D150)</f>
        <v>0</v>
      </c>
      <c r="H150" s="3">
        <f t="shared" si="57"/>
        <v>0</v>
      </c>
      <c r="I150" s="39" t="s">
        <v>361</v>
      </c>
      <c r="J150" s="59" t="s">
        <v>12</v>
      </c>
      <c r="K150" s="84" t="s">
        <v>399</v>
      </c>
      <c r="L150" s="6">
        <f t="shared" si="58"/>
        <v>0</v>
      </c>
      <c r="M150" s="38"/>
    </row>
    <row r="151" spans="1:13" ht="15" customHeight="1" x14ac:dyDescent="0.25">
      <c r="A151" s="38">
        <v>18</v>
      </c>
      <c r="B151" s="39" t="s">
        <v>342</v>
      </c>
      <c r="C151" s="40" t="s">
        <v>343</v>
      </c>
      <c r="D151" s="38">
        <v>3</v>
      </c>
      <c r="E151" s="2" t="str">
        <f t="shared" si="56"/>
        <v>-</v>
      </c>
      <c r="F151" s="6">
        <f t="shared" si="54"/>
        <v>0</v>
      </c>
      <c r="G151" s="2">
        <f t="shared" si="61"/>
        <v>0</v>
      </c>
      <c r="H151" s="3">
        <f t="shared" si="57"/>
        <v>0</v>
      </c>
      <c r="I151" s="56" t="s">
        <v>170</v>
      </c>
      <c r="J151" s="57" t="s">
        <v>343</v>
      </c>
      <c r="K151" s="84" t="s">
        <v>399</v>
      </c>
      <c r="L151" s="6">
        <f t="shared" si="58"/>
        <v>0</v>
      </c>
      <c r="M151" s="38"/>
    </row>
    <row r="152" spans="1:13" ht="15" customHeight="1" x14ac:dyDescent="0.25">
      <c r="A152" s="38">
        <v>19</v>
      </c>
      <c r="B152" s="39" t="s">
        <v>344</v>
      </c>
      <c r="C152" s="40" t="s">
        <v>62</v>
      </c>
      <c r="D152" s="2">
        <v>3</v>
      </c>
      <c r="E152" s="2" t="str">
        <f t="shared" si="56"/>
        <v>-</v>
      </c>
      <c r="F152" s="6">
        <f t="shared" si="54"/>
        <v>0</v>
      </c>
      <c r="G152" s="2">
        <f t="shared" si="61"/>
        <v>0</v>
      </c>
      <c r="H152" s="3">
        <f t="shared" si="57"/>
        <v>0</v>
      </c>
      <c r="I152" s="63" t="s">
        <v>165</v>
      </c>
      <c r="J152" s="40" t="s">
        <v>62</v>
      </c>
      <c r="K152" s="84" t="s">
        <v>399</v>
      </c>
      <c r="L152" s="6">
        <f t="shared" si="58"/>
        <v>0</v>
      </c>
      <c r="M152" s="38"/>
    </row>
    <row r="153" spans="1:13" ht="15" customHeight="1" x14ac:dyDescent="0.25">
      <c r="A153" s="38">
        <v>20</v>
      </c>
      <c r="B153" s="39" t="s">
        <v>345</v>
      </c>
      <c r="C153" s="40" t="s">
        <v>140</v>
      </c>
      <c r="D153" s="2">
        <v>3</v>
      </c>
      <c r="E153" s="2" t="str">
        <f t="shared" si="56"/>
        <v>-</v>
      </c>
      <c r="F153" s="6">
        <f t="shared" si="54"/>
        <v>0</v>
      </c>
      <c r="G153" s="2">
        <f t="shared" si="61"/>
        <v>0</v>
      </c>
      <c r="H153" s="3">
        <f t="shared" si="57"/>
        <v>0</v>
      </c>
      <c r="I153" s="56" t="s">
        <v>198</v>
      </c>
      <c r="J153" s="57" t="s">
        <v>140</v>
      </c>
      <c r="K153" s="84" t="s">
        <v>399</v>
      </c>
      <c r="L153" s="6">
        <f t="shared" si="58"/>
        <v>0</v>
      </c>
      <c r="M153" s="38"/>
    </row>
    <row r="154" spans="1:13" ht="15" customHeight="1" x14ac:dyDescent="0.25">
      <c r="A154" s="38">
        <v>21</v>
      </c>
      <c r="B154" s="39" t="s">
        <v>346</v>
      </c>
      <c r="C154" s="40" t="s">
        <v>136</v>
      </c>
      <c r="D154" s="2">
        <v>3</v>
      </c>
      <c r="E154" s="2" t="str">
        <f t="shared" si="56"/>
        <v>-</v>
      </c>
      <c r="F154" s="6">
        <f t="shared" si="54"/>
        <v>0</v>
      </c>
      <c r="G154" s="2">
        <f t="shared" si="61"/>
        <v>0</v>
      </c>
      <c r="H154" s="3">
        <f t="shared" si="57"/>
        <v>0</v>
      </c>
      <c r="I154" s="56" t="s">
        <v>199</v>
      </c>
      <c r="J154" s="57" t="s">
        <v>136</v>
      </c>
      <c r="K154" s="84" t="s">
        <v>399</v>
      </c>
      <c r="L154" s="6">
        <f t="shared" si="58"/>
        <v>0</v>
      </c>
      <c r="M154" s="38"/>
    </row>
    <row r="155" spans="1:13" ht="15" customHeight="1" x14ac:dyDescent="0.25">
      <c r="A155" s="38">
        <v>22</v>
      </c>
      <c r="B155" s="39" t="s">
        <v>347</v>
      </c>
      <c r="C155" s="40" t="s">
        <v>139</v>
      </c>
      <c r="D155" s="2">
        <v>3</v>
      </c>
      <c r="E155" s="2" t="str">
        <f t="shared" si="56"/>
        <v>-</v>
      </c>
      <c r="F155" s="6">
        <f t="shared" si="54"/>
        <v>0</v>
      </c>
      <c r="G155" s="2">
        <f t="shared" si="61"/>
        <v>0</v>
      </c>
      <c r="H155" s="3">
        <f t="shared" si="57"/>
        <v>0</v>
      </c>
      <c r="I155" s="56" t="s">
        <v>166</v>
      </c>
      <c r="J155" s="57" t="s">
        <v>139</v>
      </c>
      <c r="K155" s="84" t="s">
        <v>399</v>
      </c>
      <c r="L155" s="6">
        <f t="shared" si="58"/>
        <v>0</v>
      </c>
      <c r="M155" s="38"/>
    </row>
    <row r="156" spans="1:13" ht="15" customHeight="1" x14ac:dyDescent="0.25">
      <c r="A156" s="38">
        <v>23</v>
      </c>
      <c r="B156" s="39" t="s">
        <v>348</v>
      </c>
      <c r="C156" s="40" t="s">
        <v>204</v>
      </c>
      <c r="D156" s="2">
        <v>3</v>
      </c>
      <c r="E156" s="2" t="str">
        <f t="shared" si="56"/>
        <v>-</v>
      </c>
      <c r="F156" s="6">
        <f t="shared" si="54"/>
        <v>0</v>
      </c>
      <c r="G156" s="2">
        <f t="shared" si="61"/>
        <v>0</v>
      </c>
      <c r="H156" s="3">
        <f t="shared" si="57"/>
        <v>0</v>
      </c>
      <c r="I156" s="56" t="s">
        <v>197</v>
      </c>
      <c r="J156" s="57" t="s">
        <v>204</v>
      </c>
      <c r="K156" s="84" t="s">
        <v>399</v>
      </c>
      <c r="L156" s="6">
        <f t="shared" si="58"/>
        <v>0</v>
      </c>
      <c r="M156" s="38"/>
    </row>
    <row r="157" spans="1:13" ht="15" customHeight="1" x14ac:dyDescent="0.25">
      <c r="A157" s="38">
        <v>24</v>
      </c>
      <c r="B157" s="39" t="s">
        <v>349</v>
      </c>
      <c r="C157" s="40" t="s">
        <v>82</v>
      </c>
      <c r="D157" s="2">
        <v>3</v>
      </c>
      <c r="E157" s="2" t="str">
        <f t="shared" si="56"/>
        <v>-</v>
      </c>
      <c r="F157" s="6">
        <f t="shared" si="54"/>
        <v>0</v>
      </c>
      <c r="G157" s="2">
        <f t="shared" si="61"/>
        <v>0</v>
      </c>
      <c r="H157" s="3">
        <f t="shared" si="57"/>
        <v>0</v>
      </c>
      <c r="I157" s="56" t="s">
        <v>151</v>
      </c>
      <c r="J157" s="57" t="s">
        <v>82</v>
      </c>
      <c r="K157" s="84" t="s">
        <v>399</v>
      </c>
      <c r="L157" s="6">
        <f t="shared" si="58"/>
        <v>0</v>
      </c>
      <c r="M157" s="38"/>
    </row>
    <row r="158" spans="1:13" ht="15" customHeight="1" x14ac:dyDescent="0.25">
      <c r="A158" s="38">
        <v>25</v>
      </c>
      <c r="B158" s="39" t="s">
        <v>350</v>
      </c>
      <c r="C158" s="40" t="s">
        <v>351</v>
      </c>
      <c r="D158" s="38">
        <v>3</v>
      </c>
      <c r="E158" s="2" t="str">
        <f t="shared" si="56"/>
        <v>-</v>
      </c>
      <c r="F158" s="6">
        <f t="shared" si="54"/>
        <v>0</v>
      </c>
      <c r="G158" s="2">
        <f t="shared" si="61"/>
        <v>0</v>
      </c>
      <c r="H158" s="3">
        <f t="shared" si="57"/>
        <v>0</v>
      </c>
      <c r="I158" s="56" t="s">
        <v>161</v>
      </c>
      <c r="J158" s="57" t="s">
        <v>76</v>
      </c>
      <c r="K158" s="84" t="s">
        <v>399</v>
      </c>
      <c r="L158" s="6">
        <f t="shared" si="58"/>
        <v>0</v>
      </c>
      <c r="M158" s="38"/>
    </row>
    <row r="159" spans="1:13" ht="15" customHeight="1" x14ac:dyDescent="0.25">
      <c r="A159" s="38">
        <v>26</v>
      </c>
      <c r="B159" s="39" t="s">
        <v>352</v>
      </c>
      <c r="C159" s="40" t="s">
        <v>142</v>
      </c>
      <c r="D159" s="38">
        <v>3</v>
      </c>
      <c r="E159" s="2" t="str">
        <f t="shared" si="56"/>
        <v>-</v>
      </c>
      <c r="F159" s="6">
        <f t="shared" si="54"/>
        <v>0</v>
      </c>
      <c r="G159" s="2">
        <f t="shared" si="61"/>
        <v>0</v>
      </c>
      <c r="H159" s="3">
        <f t="shared" si="57"/>
        <v>0</v>
      </c>
      <c r="I159" s="63" t="s">
        <v>150</v>
      </c>
      <c r="J159" s="64" t="s">
        <v>142</v>
      </c>
      <c r="K159" s="84" t="s">
        <v>399</v>
      </c>
      <c r="L159" s="6">
        <f t="shared" si="58"/>
        <v>0</v>
      </c>
      <c r="M159" s="38"/>
    </row>
    <row r="160" spans="1:13" ht="15" customHeight="1" x14ac:dyDescent="0.25">
      <c r="A160" s="38">
        <v>27</v>
      </c>
      <c r="B160" s="39" t="s">
        <v>353</v>
      </c>
      <c r="C160" s="40" t="s">
        <v>354</v>
      </c>
      <c r="D160" s="38">
        <v>3</v>
      </c>
      <c r="E160" s="2" t="str">
        <f t="shared" si="56"/>
        <v>-</v>
      </c>
      <c r="F160" s="6">
        <f t="shared" si="54"/>
        <v>0</v>
      </c>
      <c r="G160" s="2">
        <f t="shared" si="61"/>
        <v>0</v>
      </c>
      <c r="H160" s="3">
        <f t="shared" si="57"/>
        <v>0</v>
      </c>
      <c r="I160" s="56" t="s">
        <v>162</v>
      </c>
      <c r="J160" s="57" t="s">
        <v>135</v>
      </c>
      <c r="K160" s="84" t="s">
        <v>399</v>
      </c>
      <c r="L160" s="6">
        <f t="shared" si="58"/>
        <v>0</v>
      </c>
      <c r="M160" s="38"/>
    </row>
    <row r="161" spans="1:13" ht="15" customHeight="1" x14ac:dyDescent="0.25">
      <c r="A161" s="38">
        <v>28</v>
      </c>
      <c r="B161" s="39" t="s">
        <v>355</v>
      </c>
      <c r="C161" s="40" t="s">
        <v>43</v>
      </c>
      <c r="D161" s="38">
        <v>3</v>
      </c>
      <c r="E161" s="2" t="str">
        <f t="shared" si="56"/>
        <v>-</v>
      </c>
      <c r="F161" s="6">
        <f t="shared" si="54"/>
        <v>0</v>
      </c>
      <c r="G161" s="2">
        <f t="shared" si="61"/>
        <v>0</v>
      </c>
      <c r="H161" s="3">
        <f t="shared" si="57"/>
        <v>0</v>
      </c>
      <c r="I161" s="56" t="s">
        <v>202</v>
      </c>
      <c r="J161" s="57" t="s">
        <v>43</v>
      </c>
      <c r="K161" s="84" t="s">
        <v>399</v>
      </c>
      <c r="L161" s="6">
        <f t="shared" si="58"/>
        <v>0</v>
      </c>
      <c r="M161" s="38"/>
    </row>
    <row r="162" spans="1:13" ht="15" customHeight="1" x14ac:dyDescent="0.25">
      <c r="A162" s="38">
        <v>29</v>
      </c>
      <c r="B162" s="39" t="s">
        <v>356</v>
      </c>
      <c r="C162" s="40" t="s">
        <v>134</v>
      </c>
      <c r="D162" s="38">
        <v>3</v>
      </c>
      <c r="E162" s="2" t="str">
        <f t="shared" si="56"/>
        <v>-</v>
      </c>
      <c r="F162" s="6">
        <f t="shared" si="54"/>
        <v>0</v>
      </c>
      <c r="G162" s="2">
        <f t="shared" si="61"/>
        <v>0</v>
      </c>
      <c r="H162" s="3">
        <f t="shared" si="57"/>
        <v>0</v>
      </c>
      <c r="I162" s="56" t="s">
        <v>192</v>
      </c>
      <c r="J162" s="57" t="s">
        <v>134</v>
      </c>
      <c r="K162" s="84" t="s">
        <v>399</v>
      </c>
      <c r="L162" s="6">
        <f t="shared" si="58"/>
        <v>0</v>
      </c>
      <c r="M162" s="38"/>
    </row>
    <row r="163" spans="1:13" ht="15" customHeight="1" x14ac:dyDescent="0.25">
      <c r="A163" s="38">
        <v>30</v>
      </c>
      <c r="B163" s="39" t="s">
        <v>357</v>
      </c>
      <c r="C163" s="40" t="s">
        <v>40</v>
      </c>
      <c r="D163" s="38">
        <v>3</v>
      </c>
      <c r="E163" s="2" t="str">
        <f t="shared" si="56"/>
        <v>-</v>
      </c>
      <c r="F163" s="6">
        <f t="shared" ref="F163:F164" si="62">IF(E163="A",4,IF(E163="A-",3.75,IF(E163="B+",3.5,IF(E163="B",3,IF(E163="B-",2.75,IF(E163="C+",2.5,IF(E163="C",2,IF(E163="D",1,0))))))))</f>
        <v>0</v>
      </c>
      <c r="G163" s="2">
        <f t="shared" si="61"/>
        <v>0</v>
      </c>
      <c r="H163" s="3">
        <f t="shared" ref="H163:H164" si="63">F163*G163</f>
        <v>0</v>
      </c>
      <c r="I163" s="56" t="s">
        <v>201</v>
      </c>
      <c r="J163" s="57" t="s">
        <v>40</v>
      </c>
      <c r="K163" s="84" t="s">
        <v>399</v>
      </c>
      <c r="L163" s="6">
        <f t="shared" si="58"/>
        <v>0</v>
      </c>
      <c r="M163" s="38"/>
    </row>
    <row r="164" spans="1:13" ht="15" customHeight="1" x14ac:dyDescent="0.25">
      <c r="A164" s="38">
        <v>31</v>
      </c>
      <c r="B164" s="39" t="s">
        <v>358</v>
      </c>
      <c r="C164" s="40" t="s">
        <v>359</v>
      </c>
      <c r="D164" s="38">
        <v>3</v>
      </c>
      <c r="E164" s="2" t="str">
        <f t="shared" si="56"/>
        <v>-</v>
      </c>
      <c r="F164" s="6">
        <f t="shared" si="62"/>
        <v>0</v>
      </c>
      <c r="G164" s="2">
        <f t="shared" si="61"/>
        <v>0</v>
      </c>
      <c r="H164" s="3">
        <f t="shared" si="63"/>
        <v>0</v>
      </c>
      <c r="I164" s="56" t="s">
        <v>203</v>
      </c>
      <c r="J164" s="57" t="s">
        <v>359</v>
      </c>
      <c r="K164" s="84" t="s">
        <v>399</v>
      </c>
      <c r="L164" s="6">
        <f t="shared" si="58"/>
        <v>0</v>
      </c>
      <c r="M164" s="38"/>
    </row>
    <row r="165" spans="1:13" ht="15" customHeight="1" x14ac:dyDescent="0.25">
      <c r="A165" s="38">
        <v>32</v>
      </c>
      <c r="B165" s="68" t="s">
        <v>360</v>
      </c>
      <c r="C165" s="69" t="s">
        <v>137</v>
      </c>
      <c r="D165" s="32">
        <v>3</v>
      </c>
      <c r="E165" s="2" t="str">
        <f t="shared" si="56"/>
        <v>-</v>
      </c>
      <c r="F165" s="6">
        <f t="shared" si="54"/>
        <v>0</v>
      </c>
      <c r="G165" s="2">
        <f>IF(OR(E165="-",E165="E",E165="M",E165="TM"),0,D165)</f>
        <v>0</v>
      </c>
      <c r="H165" s="3">
        <f t="shared" si="57"/>
        <v>0</v>
      </c>
      <c r="I165" s="70" t="s">
        <v>159</v>
      </c>
      <c r="J165" s="71" t="s">
        <v>137</v>
      </c>
      <c r="K165" s="84" t="s">
        <v>399</v>
      </c>
      <c r="L165" s="6">
        <f t="shared" ref="L165:L171" si="64">IF(K165="A",4,IF(K165="A-",3.75,IF(K165="B+",3.5,IF(K165="B",3,IF(K165="B-",2.75,IF(K165="C+",2.5,IF(K165="C",2,IF(K165="D",1,0))))))))</f>
        <v>0</v>
      </c>
      <c r="M165" s="38"/>
    </row>
    <row r="166" spans="1:13" ht="15" customHeight="1" x14ac:dyDescent="0.25">
      <c r="A166" s="74">
        <v>33</v>
      </c>
      <c r="B166" s="81" t="s">
        <v>394</v>
      </c>
      <c r="C166" s="82" t="s">
        <v>396</v>
      </c>
      <c r="D166" s="74">
        <v>3</v>
      </c>
      <c r="E166" s="109" t="s">
        <v>399</v>
      </c>
      <c r="F166" s="78">
        <f t="shared" ref="F166:F167" si="65">IF(E166="A",4,IF(E166="A-",3.75,IF(E166="B+",3.5,IF(E166="B",3,IF(E166="B-",2.75,IF(E166="C+",2.5,IF(E166="C",2,IF(E166="D",1,0))))))))</f>
        <v>0</v>
      </c>
      <c r="G166" s="74">
        <v>0</v>
      </c>
      <c r="H166" s="78">
        <f t="shared" ref="H166:H167" si="66">F166*G166</f>
        <v>0</v>
      </c>
      <c r="I166" s="77" t="str">
        <f>IF(J166="Robotika","323D4224","")</f>
        <v/>
      </c>
      <c r="J166" s="83" t="str">
        <f>IF(J94="Data Mining","Robotika","")</f>
        <v/>
      </c>
      <c r="K166" s="111" t="s">
        <v>399</v>
      </c>
      <c r="L166" s="78">
        <f t="shared" si="64"/>
        <v>0</v>
      </c>
      <c r="M166" s="74"/>
    </row>
    <row r="167" spans="1:13" ht="15" customHeight="1" x14ac:dyDescent="0.25">
      <c r="A167" s="74">
        <v>34</v>
      </c>
      <c r="B167" s="81" t="s">
        <v>395</v>
      </c>
      <c r="C167" s="82" t="s">
        <v>302</v>
      </c>
      <c r="D167" s="74">
        <v>3</v>
      </c>
      <c r="E167" s="109" t="s">
        <v>399</v>
      </c>
      <c r="F167" s="78">
        <f t="shared" si="65"/>
        <v>0</v>
      </c>
      <c r="G167" s="74">
        <f>IF(OR(E167="-",E167="E",E167="M",E167="TM"),0,D167)</f>
        <v>0</v>
      </c>
      <c r="H167" s="78">
        <f t="shared" si="66"/>
        <v>0</v>
      </c>
      <c r="I167" s="79"/>
      <c r="J167" s="80"/>
      <c r="K167" s="74"/>
      <c r="L167" s="78"/>
      <c r="M167" s="77"/>
    </row>
    <row r="168" spans="1:13" ht="15" customHeight="1" x14ac:dyDescent="0.25">
      <c r="A168" s="38"/>
      <c r="B168" s="99" t="s">
        <v>191</v>
      </c>
      <c r="C168" s="100"/>
      <c r="D168" s="16"/>
      <c r="E168" s="16"/>
      <c r="F168" s="6"/>
      <c r="G168" s="2"/>
      <c r="H168" s="3"/>
      <c r="I168" s="16"/>
      <c r="J168" s="16"/>
      <c r="K168" s="16"/>
      <c r="L168" s="16"/>
      <c r="M168" s="38"/>
    </row>
    <row r="169" spans="1:13" ht="15" customHeight="1" x14ac:dyDescent="0.25">
      <c r="A169" s="38">
        <v>33</v>
      </c>
      <c r="B169" s="65" t="s">
        <v>195</v>
      </c>
      <c r="C169" s="66" t="s">
        <v>85</v>
      </c>
      <c r="D169" s="65">
        <v>3</v>
      </c>
      <c r="E169" s="2" t="str">
        <f t="shared" si="56"/>
        <v>-</v>
      </c>
      <c r="F169" s="6">
        <f t="shared" si="54"/>
        <v>0</v>
      </c>
      <c r="G169" s="2">
        <f t="shared" ref="G169:G171" si="67">IF(OR(E169="-",E169="E",E169="M",E169="TM"),0,D169)</f>
        <v>0</v>
      </c>
      <c r="H169" s="3">
        <f t="shared" si="57"/>
        <v>0</v>
      </c>
      <c r="I169" s="65" t="s">
        <v>195</v>
      </c>
      <c r="J169" s="66" t="s">
        <v>85</v>
      </c>
      <c r="K169" s="84" t="s">
        <v>399</v>
      </c>
      <c r="L169" s="6">
        <f t="shared" si="64"/>
        <v>0</v>
      </c>
      <c r="M169" s="38"/>
    </row>
    <row r="170" spans="1:13" ht="15" customHeight="1" x14ac:dyDescent="0.25">
      <c r="A170" s="38">
        <v>34</v>
      </c>
      <c r="B170" s="65" t="s">
        <v>155</v>
      </c>
      <c r="C170" s="66" t="s">
        <v>173</v>
      </c>
      <c r="D170" s="65">
        <v>3</v>
      </c>
      <c r="E170" s="2" t="str">
        <f t="shared" si="56"/>
        <v>-</v>
      </c>
      <c r="F170" s="6">
        <f t="shared" si="54"/>
        <v>0</v>
      </c>
      <c r="G170" s="2">
        <f t="shared" si="67"/>
        <v>0</v>
      </c>
      <c r="H170" s="3">
        <f t="shared" si="57"/>
        <v>0</v>
      </c>
      <c r="I170" s="65" t="s">
        <v>155</v>
      </c>
      <c r="J170" s="66" t="s">
        <v>173</v>
      </c>
      <c r="K170" s="84" t="s">
        <v>399</v>
      </c>
      <c r="L170" s="6">
        <f t="shared" si="64"/>
        <v>0</v>
      </c>
      <c r="M170" s="16"/>
    </row>
    <row r="171" spans="1:13" ht="15" customHeight="1" x14ac:dyDescent="0.25">
      <c r="A171" s="38">
        <v>35</v>
      </c>
      <c r="B171" s="65" t="s">
        <v>156</v>
      </c>
      <c r="C171" s="66" t="s">
        <v>38</v>
      </c>
      <c r="D171" s="65">
        <v>3</v>
      </c>
      <c r="E171" s="2" t="str">
        <f t="shared" si="56"/>
        <v>-</v>
      </c>
      <c r="F171" s="6">
        <f t="shared" si="54"/>
        <v>0</v>
      </c>
      <c r="G171" s="2">
        <f t="shared" si="67"/>
        <v>0</v>
      </c>
      <c r="H171" s="3">
        <f t="shared" si="57"/>
        <v>0</v>
      </c>
      <c r="I171" s="65" t="s">
        <v>156</v>
      </c>
      <c r="J171" s="66" t="s">
        <v>38</v>
      </c>
      <c r="K171" s="84" t="s">
        <v>399</v>
      </c>
      <c r="L171" s="6">
        <f t="shared" si="64"/>
        <v>0</v>
      </c>
      <c r="M171" s="16"/>
    </row>
    <row r="172" spans="1:13" ht="15" customHeight="1" x14ac:dyDescent="0.25">
      <c r="A172" s="11"/>
      <c r="B172" s="12"/>
      <c r="C172" s="7" t="s">
        <v>212</v>
      </c>
      <c r="D172" s="7">
        <f>SUM(D134:D171)</f>
        <v>111</v>
      </c>
      <c r="E172" s="7"/>
      <c r="F172" s="7"/>
      <c r="G172" s="7">
        <f>SUM(G134:G171)</f>
        <v>0</v>
      </c>
      <c r="H172" s="13">
        <f>SUM(H134:H171)</f>
        <v>0</v>
      </c>
      <c r="I172" s="11"/>
      <c r="J172" s="25"/>
      <c r="K172" s="11"/>
      <c r="L172" s="11"/>
      <c r="M172" s="11"/>
    </row>
    <row r="173" spans="1:13" x14ac:dyDescent="0.25">
      <c r="B173" s="11"/>
    </row>
    <row r="174" spans="1:13" x14ac:dyDescent="0.25">
      <c r="A174" s="15" t="s">
        <v>213</v>
      </c>
      <c r="B174" s="11"/>
      <c r="C174" s="15"/>
    </row>
    <row r="175" spans="1:13" x14ac:dyDescent="0.25">
      <c r="A175" s="15" t="s">
        <v>215</v>
      </c>
      <c r="B175" s="11"/>
      <c r="C175" s="15"/>
    </row>
    <row r="176" spans="1:13" x14ac:dyDescent="0.25">
      <c r="A176" s="15" t="s">
        <v>216</v>
      </c>
      <c r="C176" s="15"/>
    </row>
    <row r="178" spans="3:10" x14ac:dyDescent="0.25">
      <c r="J178" s="112" t="s">
        <v>397</v>
      </c>
    </row>
    <row r="180" spans="3:10" x14ac:dyDescent="0.25">
      <c r="C180" s="36" t="s">
        <v>222</v>
      </c>
      <c r="J180" s="36" t="s">
        <v>221</v>
      </c>
    </row>
    <row r="184" spans="3:10" x14ac:dyDescent="0.25">
      <c r="C184" s="112" t="s">
        <v>409</v>
      </c>
      <c r="J184" s="36" t="str">
        <f>$C$13</f>
        <v>-</v>
      </c>
    </row>
    <row r="185" spans="3:10" x14ac:dyDescent="0.25">
      <c r="C185" s="112" t="s">
        <v>410</v>
      </c>
      <c r="J185" s="36" t="str">
        <f>$C$14</f>
        <v>-</v>
      </c>
    </row>
    <row r="187" spans="3:10" x14ac:dyDescent="0.25">
      <c r="D187" s="15" t="s">
        <v>225</v>
      </c>
    </row>
    <row r="189" spans="3:10" x14ac:dyDescent="0.25">
      <c r="C189" s="36" t="s">
        <v>224</v>
      </c>
      <c r="J189" s="36" t="s">
        <v>230</v>
      </c>
    </row>
    <row r="190" spans="3:10" x14ac:dyDescent="0.25">
      <c r="C190" s="36" t="s">
        <v>223</v>
      </c>
    </row>
    <row r="194" spans="3:10" x14ac:dyDescent="0.25">
      <c r="C194" s="36" t="s">
        <v>228</v>
      </c>
      <c r="D194" s="67"/>
      <c r="J194" s="36" t="s">
        <v>231</v>
      </c>
    </row>
    <row r="195" spans="3:10" x14ac:dyDescent="0.25">
      <c r="C195" s="36" t="s">
        <v>229</v>
      </c>
      <c r="D195" s="67"/>
      <c r="J195" s="36" t="s">
        <v>232</v>
      </c>
    </row>
  </sheetData>
  <sheetProtection algorithmName="SHA-512" hashValue="kNk79rg1ocpkbOwCqM4RE38qhj9iwn2q3/xTA69YuPjPoJxEL1gNEkafN1BUxOkDrx2lBAHTQjUkaiya3+nG5g==" saltValue="9oNEExKDthRG3Y2M7XzVwA==" spinCount="100000" sheet="1" objects="1" scenarios="1"/>
  <mergeCells count="19">
    <mergeCell ref="B168:C168"/>
    <mergeCell ref="I59:M59"/>
    <mergeCell ref="I132:M132"/>
    <mergeCell ref="I111:M111"/>
    <mergeCell ref="I121:M121"/>
    <mergeCell ref="I91:M91"/>
    <mergeCell ref="I101:M101"/>
    <mergeCell ref="A33:A38"/>
    <mergeCell ref="I81:M81"/>
    <mergeCell ref="A8:M8"/>
    <mergeCell ref="A10:M10"/>
    <mergeCell ref="A11:M11"/>
    <mergeCell ref="A12:I12"/>
    <mergeCell ref="I70:M70"/>
    <mergeCell ref="A16:H16"/>
    <mergeCell ref="I16:M16"/>
    <mergeCell ref="I17:M17"/>
    <mergeCell ref="I30:M30"/>
    <mergeCell ref="I47:M47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18013B-1904-4B24-9B21-CA369C0A5547}">
          <x14:formula1>
            <xm:f>HM!$A$1:$A$12</xm:f>
          </x14:formula1>
          <xm:sqref>K19:K26 K32:K44 K49:K56 K61:K67 K72:K78 K83:K87 K93:K97 K103:K107 K113:K114 K123:K125 K135:K136 K138:K142 K144:K145 K148 K150:K166 K169:K171 E134 E137 E143 E146:E147 E149 E166:E167</xm:sqref>
        </x14:dataValidation>
        <x14:dataValidation type="list" allowBlank="1" showInputMessage="1" showErrorMessage="1" xr:uid="{C499DB09-A13A-42B6-A8EA-22859606D9B9}">
          <x14:formula1>
            <xm:f>HM!$C$2:$C$3</xm:f>
          </x14:formula1>
          <xm:sqref>J94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9322-E144-413E-AC0C-B16467F1BA0D}">
  <dimension ref="A3:H174"/>
  <sheetViews>
    <sheetView topLeftCell="A94" workbookViewId="0">
      <selection activeCell="C116" sqref="C116"/>
    </sheetView>
  </sheetViews>
  <sheetFormatPr defaultRowHeight="12.5" x14ac:dyDescent="0.25"/>
  <cols>
    <col min="1" max="1" width="3.453125" customWidth="1"/>
    <col min="3" max="3" width="25.36328125" customWidth="1"/>
    <col min="4" max="8" width="6.54296875" customWidth="1"/>
  </cols>
  <sheetData>
    <row r="3" spans="1:8" ht="13" thickBot="1" x14ac:dyDescent="0.3"/>
    <row r="4" spans="1:8" ht="13" thickBot="1" x14ac:dyDescent="0.3">
      <c r="A4" s="106" t="s">
        <v>188</v>
      </c>
      <c r="B4" s="107"/>
      <c r="C4" s="107"/>
      <c r="D4" s="107"/>
      <c r="E4" s="107"/>
      <c r="F4" s="107"/>
      <c r="G4" s="107"/>
      <c r="H4" s="108"/>
    </row>
    <row r="5" spans="1:8" ht="13.5" thickBot="1" x14ac:dyDescent="0.3">
      <c r="A5" s="42" t="s">
        <v>362</v>
      </c>
      <c r="B5" s="43"/>
      <c r="C5" s="43"/>
      <c r="D5" s="43"/>
      <c r="E5" s="43"/>
      <c r="F5" s="43"/>
      <c r="G5" s="43"/>
      <c r="H5" s="44"/>
    </row>
    <row r="6" spans="1:8" ht="13" thickBot="1" x14ac:dyDescent="0.3">
      <c r="A6" s="45" t="s">
        <v>29</v>
      </c>
      <c r="B6" s="46" t="s">
        <v>210</v>
      </c>
      <c r="C6" s="46" t="s">
        <v>211</v>
      </c>
      <c r="D6" s="46" t="s">
        <v>14</v>
      </c>
      <c r="E6" s="46" t="s">
        <v>207</v>
      </c>
      <c r="F6" s="46" t="s">
        <v>208</v>
      </c>
      <c r="G6" s="46" t="s">
        <v>214</v>
      </c>
      <c r="H6" s="46" t="s">
        <v>209</v>
      </c>
    </row>
    <row r="7" spans="1:8" ht="13" thickBot="1" x14ac:dyDescent="0.3">
      <c r="A7" s="45">
        <v>1</v>
      </c>
      <c r="B7" s="46" t="s">
        <v>65</v>
      </c>
      <c r="C7" s="46" t="s">
        <v>15</v>
      </c>
      <c r="D7" s="46">
        <v>2</v>
      </c>
      <c r="E7" s="46"/>
      <c r="F7" s="46"/>
      <c r="G7" s="46"/>
      <c r="H7" s="46"/>
    </row>
    <row r="8" spans="1:8" ht="13" thickBot="1" x14ac:dyDescent="0.3">
      <c r="A8" s="45">
        <v>2</v>
      </c>
      <c r="B8" s="46" t="s">
        <v>64</v>
      </c>
      <c r="C8" s="46" t="s">
        <v>0</v>
      </c>
      <c r="D8" s="46">
        <v>2</v>
      </c>
      <c r="E8" s="46"/>
      <c r="F8" s="46"/>
      <c r="G8" s="46"/>
      <c r="H8" s="46"/>
    </row>
    <row r="9" spans="1:8" ht="13" thickBot="1" x14ac:dyDescent="0.3">
      <c r="A9" s="45">
        <v>3</v>
      </c>
      <c r="B9" s="46" t="s">
        <v>66</v>
      </c>
      <c r="C9" s="46" t="s">
        <v>91</v>
      </c>
      <c r="D9" s="46">
        <v>2</v>
      </c>
      <c r="E9" s="46"/>
      <c r="F9" s="46"/>
      <c r="G9" s="46"/>
      <c r="H9" s="46"/>
    </row>
    <row r="10" spans="1:8" ht="13" thickBot="1" x14ac:dyDescent="0.3">
      <c r="A10" s="45">
        <v>4</v>
      </c>
      <c r="B10" s="46" t="s">
        <v>67</v>
      </c>
      <c r="C10" s="46" t="s">
        <v>27</v>
      </c>
      <c r="D10" s="46">
        <v>3</v>
      </c>
      <c r="E10" s="46"/>
      <c r="F10" s="46"/>
      <c r="G10" s="46"/>
      <c r="H10" s="46"/>
    </row>
    <row r="11" spans="1:8" ht="13" thickBot="1" x14ac:dyDescent="0.3">
      <c r="A11" s="45">
        <v>5</v>
      </c>
      <c r="B11" s="46" t="s">
        <v>174</v>
      </c>
      <c r="C11" s="46" t="s">
        <v>175</v>
      </c>
      <c r="D11" s="46">
        <v>3</v>
      </c>
      <c r="E11" s="46"/>
      <c r="F11" s="46"/>
      <c r="G11" s="46"/>
      <c r="H11" s="46"/>
    </row>
    <row r="12" spans="1:8" x14ac:dyDescent="0.25">
      <c r="A12" s="101">
        <v>6</v>
      </c>
      <c r="B12" s="101" t="s">
        <v>102</v>
      </c>
      <c r="C12" s="101" t="s">
        <v>18</v>
      </c>
      <c r="D12" s="101">
        <v>3</v>
      </c>
      <c r="E12" s="101"/>
      <c r="F12" s="101"/>
      <c r="G12" s="101"/>
      <c r="H12" s="101"/>
    </row>
    <row r="13" spans="1:8" ht="13" thickBot="1" x14ac:dyDescent="0.3">
      <c r="A13" s="102"/>
      <c r="B13" s="102"/>
      <c r="C13" s="102"/>
      <c r="D13" s="102"/>
      <c r="E13" s="102"/>
      <c r="F13" s="102"/>
      <c r="G13" s="102"/>
      <c r="H13" s="102"/>
    </row>
    <row r="14" spans="1:8" x14ac:dyDescent="0.25">
      <c r="A14" s="101">
        <v>7</v>
      </c>
      <c r="B14" s="101" t="s">
        <v>103</v>
      </c>
      <c r="C14" s="101" t="s">
        <v>11</v>
      </c>
      <c r="D14" s="101">
        <v>3</v>
      </c>
      <c r="E14" s="101"/>
      <c r="F14" s="101"/>
      <c r="G14" s="101"/>
      <c r="H14" s="101"/>
    </row>
    <row r="15" spans="1:8" ht="13" thickBot="1" x14ac:dyDescent="0.3">
      <c r="A15" s="102"/>
      <c r="B15" s="102"/>
      <c r="C15" s="102"/>
      <c r="D15" s="102"/>
      <c r="E15" s="102"/>
      <c r="F15" s="102"/>
      <c r="G15" s="102"/>
      <c r="H15" s="102"/>
    </row>
    <row r="16" spans="1:8" ht="13" thickBot="1" x14ac:dyDescent="0.3">
      <c r="A16" s="45"/>
      <c r="B16" s="46"/>
      <c r="C16" s="46" t="s">
        <v>30</v>
      </c>
      <c r="D16" s="46">
        <v>18</v>
      </c>
      <c r="E16" s="46"/>
      <c r="F16" s="46"/>
      <c r="G16" s="46">
        <v>18</v>
      </c>
      <c r="H16" s="46"/>
    </row>
    <row r="17" spans="1:8" ht="13.5" thickBot="1" x14ac:dyDescent="0.3">
      <c r="A17" s="43"/>
      <c r="B17" s="43"/>
      <c r="C17" s="43"/>
      <c r="D17" s="43"/>
      <c r="E17" s="43"/>
      <c r="F17" s="43"/>
      <c r="G17" s="43"/>
      <c r="H17" s="43"/>
    </row>
    <row r="18" spans="1:8" ht="13.5" thickBot="1" x14ac:dyDescent="0.3">
      <c r="A18" s="42" t="s">
        <v>363</v>
      </c>
      <c r="B18" s="43"/>
      <c r="C18" s="43"/>
      <c r="D18" s="43"/>
      <c r="E18" s="43"/>
      <c r="F18" s="43"/>
      <c r="G18" s="43"/>
      <c r="H18" s="44"/>
    </row>
    <row r="19" spans="1:8" ht="13" thickBot="1" x14ac:dyDescent="0.3">
      <c r="A19" s="45" t="s">
        <v>29</v>
      </c>
      <c r="B19" s="46" t="s">
        <v>210</v>
      </c>
      <c r="C19" s="46" t="s">
        <v>211</v>
      </c>
      <c r="D19" s="46" t="s">
        <v>14</v>
      </c>
      <c r="E19" s="46" t="s">
        <v>207</v>
      </c>
      <c r="F19" s="46" t="s">
        <v>208</v>
      </c>
      <c r="G19" s="46" t="s">
        <v>214</v>
      </c>
      <c r="H19" s="46" t="s">
        <v>209</v>
      </c>
    </row>
    <row r="20" spans="1:8" ht="13" thickBot="1" x14ac:dyDescent="0.3">
      <c r="A20" s="45">
        <v>1</v>
      </c>
      <c r="B20" s="46" t="s">
        <v>176</v>
      </c>
      <c r="C20" s="46" t="s">
        <v>46</v>
      </c>
      <c r="D20" s="46">
        <v>2</v>
      </c>
      <c r="E20" s="46"/>
      <c r="F20" s="46"/>
      <c r="G20" s="46"/>
      <c r="H20" s="46"/>
    </row>
    <row r="21" spans="1:8" ht="13" thickBot="1" x14ac:dyDescent="0.3">
      <c r="A21" s="47"/>
      <c r="B21" s="46" t="s">
        <v>177</v>
      </c>
      <c r="C21" s="46" t="s">
        <v>247</v>
      </c>
      <c r="D21" s="46">
        <v>2</v>
      </c>
      <c r="E21" s="46"/>
      <c r="F21" s="46"/>
      <c r="G21" s="46"/>
      <c r="H21" s="46"/>
    </row>
    <row r="22" spans="1:8" ht="13" thickBot="1" x14ac:dyDescent="0.3">
      <c r="A22" s="47"/>
      <c r="B22" s="46" t="s">
        <v>178</v>
      </c>
      <c r="C22" s="46" t="s">
        <v>249</v>
      </c>
      <c r="D22" s="46">
        <v>2</v>
      </c>
      <c r="E22" s="46"/>
      <c r="F22" s="46"/>
      <c r="G22" s="46"/>
      <c r="H22" s="46"/>
    </row>
    <row r="23" spans="1:8" ht="13" thickBot="1" x14ac:dyDescent="0.3">
      <c r="A23" s="47"/>
      <c r="B23" s="46" t="s">
        <v>180</v>
      </c>
      <c r="C23" s="46" t="s">
        <v>47</v>
      </c>
      <c r="D23" s="46">
        <v>2</v>
      </c>
      <c r="E23" s="46"/>
      <c r="F23" s="46"/>
      <c r="G23" s="46"/>
      <c r="H23" s="46"/>
    </row>
    <row r="24" spans="1:8" ht="13" thickBot="1" x14ac:dyDescent="0.3">
      <c r="A24" s="47"/>
      <c r="B24" s="46" t="s">
        <v>179</v>
      </c>
      <c r="C24" s="46" t="s">
        <v>48</v>
      </c>
      <c r="D24" s="46">
        <v>2</v>
      </c>
      <c r="E24" s="46"/>
      <c r="F24" s="46"/>
      <c r="G24" s="46"/>
      <c r="H24" s="46"/>
    </row>
    <row r="25" spans="1:8" ht="13" thickBot="1" x14ac:dyDescent="0.3">
      <c r="A25" s="47"/>
      <c r="B25" s="46" t="s">
        <v>181</v>
      </c>
      <c r="C25" s="46" t="s">
        <v>261</v>
      </c>
      <c r="D25" s="46">
        <v>2</v>
      </c>
      <c r="E25" s="46"/>
      <c r="F25" s="46"/>
      <c r="G25" s="46"/>
      <c r="H25" s="46"/>
    </row>
    <row r="26" spans="1:8" ht="13" thickBot="1" x14ac:dyDescent="0.3">
      <c r="A26" s="45">
        <v>2</v>
      </c>
      <c r="B26" s="46" t="s">
        <v>182</v>
      </c>
      <c r="C26" s="46" t="s">
        <v>68</v>
      </c>
      <c r="D26" s="46">
        <v>2</v>
      </c>
      <c r="E26" s="46"/>
      <c r="F26" s="46"/>
      <c r="G26" s="46"/>
      <c r="H26" s="46"/>
    </row>
    <row r="27" spans="1:8" ht="13" thickBot="1" x14ac:dyDescent="0.3">
      <c r="A27" s="45">
        <v>3</v>
      </c>
      <c r="B27" s="46" t="s">
        <v>183</v>
      </c>
      <c r="C27" s="46" t="s">
        <v>1</v>
      </c>
      <c r="D27" s="46">
        <v>2</v>
      </c>
      <c r="E27" s="46"/>
      <c r="F27" s="46"/>
      <c r="G27" s="46"/>
      <c r="H27" s="46"/>
    </row>
    <row r="28" spans="1:8" ht="13" thickBot="1" x14ac:dyDescent="0.3">
      <c r="A28" s="45">
        <v>4</v>
      </c>
      <c r="B28" s="46" t="s">
        <v>184</v>
      </c>
      <c r="C28" s="46" t="s">
        <v>28</v>
      </c>
      <c r="D28" s="46">
        <v>3</v>
      </c>
      <c r="E28" s="46"/>
      <c r="F28" s="46"/>
      <c r="G28" s="46"/>
      <c r="H28" s="46"/>
    </row>
    <row r="29" spans="1:8" ht="13" thickBot="1" x14ac:dyDescent="0.3">
      <c r="A29" s="45">
        <v>5</v>
      </c>
      <c r="B29" s="46" t="s">
        <v>69</v>
      </c>
      <c r="C29" s="46" t="s">
        <v>70</v>
      </c>
      <c r="D29" s="46">
        <v>2</v>
      </c>
      <c r="E29" s="46"/>
      <c r="F29" s="46"/>
      <c r="G29" s="46"/>
      <c r="H29" s="46"/>
    </row>
    <row r="30" spans="1:8" ht="13" thickBot="1" x14ac:dyDescent="0.3">
      <c r="A30" s="45">
        <v>6</v>
      </c>
      <c r="B30" s="46" t="s">
        <v>185</v>
      </c>
      <c r="C30" s="46" t="s">
        <v>24</v>
      </c>
      <c r="D30" s="46">
        <v>2</v>
      </c>
      <c r="E30" s="46"/>
      <c r="F30" s="46"/>
      <c r="G30" s="46"/>
      <c r="H30" s="46"/>
    </row>
    <row r="31" spans="1:8" x14ac:dyDescent="0.25">
      <c r="A31" s="101">
        <v>7</v>
      </c>
      <c r="B31" s="101" t="s">
        <v>186</v>
      </c>
      <c r="C31" s="101" t="s">
        <v>71</v>
      </c>
      <c r="D31" s="101">
        <v>4</v>
      </c>
      <c r="E31" s="101"/>
      <c r="F31" s="101"/>
      <c r="G31" s="101"/>
      <c r="H31" s="101"/>
    </row>
    <row r="32" spans="1:8" x14ac:dyDescent="0.25">
      <c r="A32" s="105"/>
      <c r="B32" s="105"/>
      <c r="C32" s="105"/>
      <c r="D32" s="105"/>
      <c r="E32" s="105"/>
      <c r="F32" s="105"/>
      <c r="G32" s="105"/>
      <c r="H32" s="105"/>
    </row>
    <row r="33" spans="1:8" ht="13" thickBot="1" x14ac:dyDescent="0.3">
      <c r="A33" s="102"/>
      <c r="B33" s="102"/>
      <c r="C33" s="102"/>
      <c r="D33" s="102"/>
      <c r="E33" s="102"/>
      <c r="F33" s="102"/>
      <c r="G33" s="102"/>
      <c r="H33" s="102"/>
    </row>
    <row r="34" spans="1:8" ht="13" thickBot="1" x14ac:dyDescent="0.3">
      <c r="A34" s="45">
        <v>8</v>
      </c>
      <c r="B34" s="46" t="s">
        <v>187</v>
      </c>
      <c r="C34" s="46" t="s">
        <v>19</v>
      </c>
      <c r="D34" s="46">
        <v>3</v>
      </c>
      <c r="E34" s="46"/>
      <c r="F34" s="46"/>
      <c r="G34" s="46"/>
      <c r="H34" s="46"/>
    </row>
    <row r="35" spans="1:8" ht="13" thickBot="1" x14ac:dyDescent="0.3">
      <c r="A35" s="45"/>
      <c r="B35" s="46"/>
      <c r="C35" s="46" t="s">
        <v>30</v>
      </c>
      <c r="D35" s="46">
        <v>20</v>
      </c>
      <c r="E35" s="46"/>
      <c r="F35" s="46"/>
      <c r="G35" s="46"/>
      <c r="H35" s="46"/>
    </row>
    <row r="36" spans="1:8" ht="13.5" thickBot="1" x14ac:dyDescent="0.3">
      <c r="A36" s="43"/>
      <c r="B36" s="43"/>
      <c r="C36" s="43"/>
      <c r="D36" s="43"/>
      <c r="E36" s="43"/>
      <c r="F36" s="43"/>
      <c r="G36" s="43"/>
      <c r="H36" s="43"/>
    </row>
    <row r="37" spans="1:8" ht="13.5" thickBot="1" x14ac:dyDescent="0.3">
      <c r="A37" s="42" t="s">
        <v>364</v>
      </c>
      <c r="B37" s="43"/>
      <c r="C37" s="43"/>
      <c r="D37" s="43"/>
      <c r="E37" s="43"/>
      <c r="F37" s="43"/>
      <c r="G37" s="43"/>
      <c r="H37" s="44"/>
    </row>
    <row r="38" spans="1:8" ht="13" thickBot="1" x14ac:dyDescent="0.3">
      <c r="A38" s="45" t="s">
        <v>29</v>
      </c>
      <c r="B38" s="46" t="s">
        <v>210</v>
      </c>
      <c r="C38" s="46" t="s">
        <v>211</v>
      </c>
      <c r="D38" s="46" t="s">
        <v>14</v>
      </c>
      <c r="E38" s="46"/>
      <c r="F38" s="46"/>
      <c r="G38" s="46"/>
      <c r="H38" s="46"/>
    </row>
    <row r="39" spans="1:8" ht="13" thickBot="1" x14ac:dyDescent="0.3">
      <c r="A39" s="45">
        <v>1</v>
      </c>
      <c r="B39" s="46" t="s">
        <v>49</v>
      </c>
      <c r="C39" s="46" t="s">
        <v>26</v>
      </c>
      <c r="D39" s="46">
        <v>3</v>
      </c>
      <c r="E39" s="46"/>
      <c r="F39" s="46"/>
      <c r="G39" s="46"/>
      <c r="H39" s="46"/>
    </row>
    <row r="40" spans="1:8" ht="13" thickBot="1" x14ac:dyDescent="0.3">
      <c r="A40" s="45">
        <v>2</v>
      </c>
      <c r="B40" s="46" t="s">
        <v>104</v>
      </c>
      <c r="C40" s="46" t="s">
        <v>32</v>
      </c>
      <c r="D40" s="46">
        <v>3</v>
      </c>
      <c r="E40" s="46"/>
      <c r="F40" s="46"/>
      <c r="G40" s="46"/>
      <c r="H40" s="46"/>
    </row>
    <row r="41" spans="1:8" ht="13" thickBot="1" x14ac:dyDescent="0.3">
      <c r="A41" s="45">
        <v>3</v>
      </c>
      <c r="B41" s="46" t="s">
        <v>50</v>
      </c>
      <c r="C41" s="46" t="s">
        <v>365</v>
      </c>
      <c r="D41" s="46">
        <v>3</v>
      </c>
      <c r="E41" s="46"/>
      <c r="F41" s="46"/>
      <c r="G41" s="46"/>
      <c r="H41" s="46"/>
    </row>
    <row r="42" spans="1:8" ht="13" thickBot="1" x14ac:dyDescent="0.3">
      <c r="A42" s="45">
        <v>4</v>
      </c>
      <c r="B42" s="46" t="s">
        <v>58</v>
      </c>
      <c r="C42" s="46" t="s">
        <v>2</v>
      </c>
      <c r="D42" s="46">
        <v>3</v>
      </c>
      <c r="E42" s="46"/>
      <c r="F42" s="46"/>
      <c r="G42" s="46"/>
      <c r="H42" s="46"/>
    </row>
    <row r="43" spans="1:8" ht="13" thickBot="1" x14ac:dyDescent="0.3">
      <c r="A43" s="45">
        <v>5</v>
      </c>
      <c r="B43" s="46" t="s">
        <v>51</v>
      </c>
      <c r="C43" s="46" t="s">
        <v>21</v>
      </c>
      <c r="D43" s="46">
        <v>2</v>
      </c>
      <c r="E43" s="46"/>
      <c r="F43" s="46"/>
      <c r="G43" s="46"/>
      <c r="H43" s="46"/>
    </row>
    <row r="44" spans="1:8" x14ac:dyDescent="0.25">
      <c r="A44" s="101">
        <v>6</v>
      </c>
      <c r="B44" s="101" t="s">
        <v>105</v>
      </c>
      <c r="C44" s="101" t="s">
        <v>17</v>
      </c>
      <c r="D44" s="101">
        <v>3</v>
      </c>
      <c r="E44" s="101"/>
      <c r="F44" s="101"/>
      <c r="G44" s="101"/>
      <c r="H44" s="101"/>
    </row>
    <row r="45" spans="1:8" ht="13" thickBot="1" x14ac:dyDescent="0.3">
      <c r="A45" s="102"/>
      <c r="B45" s="102"/>
      <c r="C45" s="102"/>
      <c r="D45" s="102"/>
      <c r="E45" s="102"/>
      <c r="F45" s="102"/>
      <c r="G45" s="102"/>
      <c r="H45" s="102"/>
    </row>
    <row r="46" spans="1:8" ht="13" thickBot="1" x14ac:dyDescent="0.3">
      <c r="A46" s="45">
        <v>7</v>
      </c>
      <c r="B46" s="46" t="s">
        <v>106</v>
      </c>
      <c r="C46" s="46" t="s">
        <v>72</v>
      </c>
      <c r="D46" s="46">
        <v>3</v>
      </c>
      <c r="E46" s="46"/>
      <c r="F46" s="46"/>
      <c r="G46" s="46"/>
      <c r="H46" s="46"/>
    </row>
    <row r="47" spans="1:8" ht="13" thickBot="1" x14ac:dyDescent="0.3">
      <c r="A47" s="45"/>
      <c r="B47" s="46"/>
      <c r="C47" s="46" t="s">
        <v>30</v>
      </c>
      <c r="D47" s="46">
        <v>20</v>
      </c>
      <c r="E47" s="46"/>
      <c r="F47" s="46"/>
      <c r="G47" s="46"/>
      <c r="H47" s="46"/>
    </row>
    <row r="48" spans="1:8" ht="13.5" thickBot="1" x14ac:dyDescent="0.3">
      <c r="A48" s="43"/>
      <c r="B48" s="43"/>
      <c r="C48" s="43"/>
      <c r="D48" s="43"/>
      <c r="E48" s="43"/>
      <c r="F48" s="43"/>
      <c r="G48" s="43"/>
      <c r="H48" s="43"/>
    </row>
    <row r="49" spans="1:8" ht="13.5" thickBot="1" x14ac:dyDescent="0.3">
      <c r="A49" s="42" t="s">
        <v>366</v>
      </c>
      <c r="B49" s="43"/>
      <c r="C49" s="43"/>
      <c r="D49" s="43"/>
      <c r="E49" s="43"/>
      <c r="F49" s="43"/>
      <c r="G49" s="43"/>
      <c r="H49" s="44"/>
    </row>
    <row r="50" spans="1:8" ht="13" thickBot="1" x14ac:dyDescent="0.3">
      <c r="A50" s="45" t="s">
        <v>29</v>
      </c>
      <c r="B50" s="46" t="s">
        <v>210</v>
      </c>
      <c r="C50" s="46" t="s">
        <v>211</v>
      </c>
      <c r="D50" s="46" t="s">
        <v>14</v>
      </c>
      <c r="E50" s="46"/>
      <c r="F50" s="46"/>
      <c r="G50" s="46"/>
      <c r="H50" s="46"/>
    </row>
    <row r="51" spans="1:8" ht="13" thickBot="1" x14ac:dyDescent="0.3">
      <c r="A51" s="45">
        <v>1</v>
      </c>
      <c r="B51" s="46" t="s">
        <v>107</v>
      </c>
      <c r="C51" s="46" t="s">
        <v>33</v>
      </c>
      <c r="D51" s="46">
        <v>3</v>
      </c>
      <c r="E51" s="46"/>
      <c r="F51" s="46"/>
      <c r="G51" s="46"/>
      <c r="H51" s="46"/>
    </row>
    <row r="52" spans="1:8" ht="13" thickBot="1" x14ac:dyDescent="0.3">
      <c r="A52" s="45">
        <v>2</v>
      </c>
      <c r="B52" s="46" t="s">
        <v>108</v>
      </c>
      <c r="C52" s="46" t="s">
        <v>78</v>
      </c>
      <c r="D52" s="46">
        <v>3</v>
      </c>
      <c r="E52" s="46"/>
      <c r="F52" s="46"/>
      <c r="G52" s="46"/>
      <c r="H52" s="46"/>
    </row>
    <row r="53" spans="1:8" ht="13" thickBot="1" x14ac:dyDescent="0.3">
      <c r="A53" s="45">
        <v>3</v>
      </c>
      <c r="B53" s="46" t="s">
        <v>109</v>
      </c>
      <c r="C53" s="46" t="s">
        <v>61</v>
      </c>
      <c r="D53" s="46">
        <v>3</v>
      </c>
      <c r="E53" s="46"/>
      <c r="F53" s="46"/>
      <c r="G53" s="46"/>
      <c r="H53" s="46"/>
    </row>
    <row r="54" spans="1:8" ht="13" thickBot="1" x14ac:dyDescent="0.3">
      <c r="A54" s="45">
        <v>4</v>
      </c>
      <c r="B54" s="46" t="s">
        <v>110</v>
      </c>
      <c r="C54" s="46" t="s">
        <v>36</v>
      </c>
      <c r="D54" s="46">
        <v>2</v>
      </c>
      <c r="E54" s="46"/>
      <c r="F54" s="46"/>
      <c r="G54" s="46"/>
      <c r="H54" s="46"/>
    </row>
    <row r="55" spans="1:8" ht="13" thickBot="1" x14ac:dyDescent="0.3">
      <c r="A55" s="45">
        <v>5</v>
      </c>
      <c r="B55" s="46" t="s">
        <v>111</v>
      </c>
      <c r="C55" s="46" t="s">
        <v>25</v>
      </c>
      <c r="D55" s="46">
        <v>3</v>
      </c>
      <c r="E55" s="46"/>
      <c r="F55" s="46"/>
      <c r="G55" s="46"/>
      <c r="H55" s="46"/>
    </row>
    <row r="56" spans="1:8" ht="13" thickBot="1" x14ac:dyDescent="0.3">
      <c r="A56" s="45">
        <v>6</v>
      </c>
      <c r="B56" s="46" t="s">
        <v>112</v>
      </c>
      <c r="C56" s="46" t="s">
        <v>23</v>
      </c>
      <c r="D56" s="46">
        <v>2</v>
      </c>
      <c r="E56" s="46"/>
      <c r="F56" s="46"/>
      <c r="G56" s="46"/>
      <c r="H56" s="46"/>
    </row>
    <row r="57" spans="1:8" ht="13" thickBot="1" x14ac:dyDescent="0.3">
      <c r="A57" s="45">
        <v>7</v>
      </c>
      <c r="B57" s="46" t="s">
        <v>361</v>
      </c>
      <c r="C57" s="46" t="s">
        <v>12</v>
      </c>
      <c r="D57" s="46">
        <v>3</v>
      </c>
      <c r="E57" s="46"/>
      <c r="F57" s="46"/>
      <c r="G57" s="46"/>
      <c r="H57" s="46"/>
    </row>
    <row r="58" spans="1:8" ht="13" thickBot="1" x14ac:dyDescent="0.3">
      <c r="A58" s="45"/>
      <c r="B58" s="46"/>
      <c r="C58" s="46" t="s">
        <v>30</v>
      </c>
      <c r="D58" s="46">
        <v>19</v>
      </c>
      <c r="E58" s="46"/>
      <c r="F58" s="46"/>
      <c r="G58" s="46"/>
      <c r="H58" s="46"/>
    </row>
    <row r="59" spans="1:8" ht="13.5" thickBot="1" x14ac:dyDescent="0.3">
      <c r="A59" s="43"/>
      <c r="B59" s="43"/>
      <c r="C59" s="43"/>
      <c r="D59" s="43"/>
      <c r="E59" s="43"/>
      <c r="F59" s="43"/>
      <c r="G59" s="43"/>
      <c r="H59" s="43"/>
    </row>
    <row r="60" spans="1:8" ht="13.5" thickBot="1" x14ac:dyDescent="0.3">
      <c r="A60" s="42" t="s">
        <v>367</v>
      </c>
      <c r="B60" s="43"/>
      <c r="C60" s="43"/>
      <c r="D60" s="43"/>
      <c r="E60" s="43"/>
      <c r="F60" s="43"/>
      <c r="G60" s="43"/>
      <c r="H60" s="44"/>
    </row>
    <row r="61" spans="1:8" ht="13" thickBot="1" x14ac:dyDescent="0.3">
      <c r="A61" s="45" t="s">
        <v>29</v>
      </c>
      <c r="B61" s="46" t="s">
        <v>210</v>
      </c>
      <c r="C61" s="46" t="s">
        <v>211</v>
      </c>
      <c r="D61" s="46" t="s">
        <v>14</v>
      </c>
      <c r="E61" s="46" t="s">
        <v>207</v>
      </c>
      <c r="F61" s="46" t="s">
        <v>208</v>
      </c>
      <c r="G61" s="46" t="s">
        <v>214</v>
      </c>
      <c r="H61" s="46" t="s">
        <v>209</v>
      </c>
    </row>
    <row r="62" spans="1:8" ht="13" thickBot="1" x14ac:dyDescent="0.3">
      <c r="A62" s="45">
        <v>1</v>
      </c>
      <c r="B62" s="46" t="s">
        <v>113</v>
      </c>
      <c r="C62" s="46" t="s">
        <v>22</v>
      </c>
      <c r="D62" s="46">
        <v>3</v>
      </c>
      <c r="E62" s="46"/>
      <c r="F62" s="46"/>
      <c r="G62" s="46"/>
      <c r="H62" s="46"/>
    </row>
    <row r="63" spans="1:8" ht="13" thickBot="1" x14ac:dyDescent="0.3">
      <c r="A63" s="45">
        <v>2</v>
      </c>
      <c r="B63" s="46" t="s">
        <v>114</v>
      </c>
      <c r="C63" s="46" t="s">
        <v>34</v>
      </c>
      <c r="D63" s="46">
        <v>3</v>
      </c>
      <c r="E63" s="46"/>
      <c r="F63" s="46"/>
      <c r="G63" s="46"/>
      <c r="H63" s="46"/>
    </row>
    <row r="64" spans="1:8" ht="13" thickBot="1" x14ac:dyDescent="0.3">
      <c r="A64" s="45">
        <v>3</v>
      </c>
      <c r="B64" s="46" t="s">
        <v>52</v>
      </c>
      <c r="C64" s="46" t="s">
        <v>35</v>
      </c>
      <c r="D64" s="46">
        <v>2</v>
      </c>
      <c r="E64" s="46"/>
      <c r="F64" s="46"/>
      <c r="G64" s="46"/>
      <c r="H64" s="46"/>
    </row>
    <row r="65" spans="1:8" ht="13" thickBot="1" x14ac:dyDescent="0.3">
      <c r="A65" s="45">
        <v>4</v>
      </c>
      <c r="B65" s="46" t="s">
        <v>115</v>
      </c>
      <c r="C65" s="46" t="s">
        <v>125</v>
      </c>
      <c r="D65" s="46">
        <v>3</v>
      </c>
      <c r="E65" s="46"/>
      <c r="F65" s="46"/>
      <c r="G65" s="46"/>
      <c r="H65" s="46"/>
    </row>
    <row r="66" spans="1:8" ht="13" thickBot="1" x14ac:dyDescent="0.3">
      <c r="A66" s="45">
        <v>5</v>
      </c>
      <c r="B66" s="46" t="s">
        <v>116</v>
      </c>
      <c r="C66" s="46" t="s">
        <v>77</v>
      </c>
      <c r="D66" s="46">
        <v>3</v>
      </c>
      <c r="E66" s="46"/>
      <c r="F66" s="46"/>
      <c r="G66" s="46"/>
      <c r="H66" s="46"/>
    </row>
    <row r="67" spans="1:8" ht="13" thickBot="1" x14ac:dyDescent="0.3">
      <c r="A67" s="45">
        <v>6</v>
      </c>
      <c r="B67" s="46" t="s">
        <v>53</v>
      </c>
      <c r="C67" s="46" t="s">
        <v>13</v>
      </c>
      <c r="D67" s="46">
        <v>3</v>
      </c>
      <c r="E67" s="46"/>
      <c r="F67" s="46"/>
      <c r="G67" s="46"/>
      <c r="H67" s="46"/>
    </row>
    <row r="68" spans="1:8" ht="13" thickBot="1" x14ac:dyDescent="0.3">
      <c r="A68" s="45">
        <v>7</v>
      </c>
      <c r="B68" s="46" t="s">
        <v>117</v>
      </c>
      <c r="C68" s="46" t="s">
        <v>37</v>
      </c>
      <c r="D68" s="46">
        <v>3</v>
      </c>
      <c r="E68" s="46"/>
      <c r="F68" s="46"/>
      <c r="G68" s="46"/>
      <c r="H68" s="46"/>
    </row>
    <row r="69" spans="1:8" ht="13" thickBot="1" x14ac:dyDescent="0.3">
      <c r="A69" s="45"/>
      <c r="B69" s="46"/>
      <c r="C69" s="46" t="s">
        <v>30</v>
      </c>
      <c r="D69" s="46">
        <v>20</v>
      </c>
      <c r="E69" s="46"/>
      <c r="F69" s="46"/>
      <c r="G69" s="46"/>
      <c r="H69" s="46"/>
    </row>
    <row r="70" spans="1:8" ht="13.5" thickBot="1" x14ac:dyDescent="0.3">
      <c r="A70" s="43"/>
      <c r="B70" s="43"/>
      <c r="C70" s="43"/>
      <c r="D70" s="43"/>
      <c r="E70" s="43"/>
      <c r="F70" s="43"/>
      <c r="G70" s="43"/>
      <c r="H70" s="43"/>
    </row>
    <row r="71" spans="1:8" ht="13.5" thickBot="1" x14ac:dyDescent="0.3">
      <c r="A71" s="42" t="s">
        <v>368</v>
      </c>
      <c r="B71" s="43"/>
      <c r="C71" s="43"/>
      <c r="D71" s="43"/>
      <c r="E71" s="43"/>
      <c r="F71" s="43"/>
      <c r="G71" s="43"/>
      <c r="H71" s="44"/>
    </row>
    <row r="72" spans="1:8" ht="13" thickBot="1" x14ac:dyDescent="0.3">
      <c r="A72" s="45" t="s">
        <v>29</v>
      </c>
      <c r="B72" s="46" t="s">
        <v>210</v>
      </c>
      <c r="C72" s="46" t="s">
        <v>211</v>
      </c>
      <c r="D72" s="46" t="s">
        <v>14</v>
      </c>
      <c r="E72" s="46" t="s">
        <v>207</v>
      </c>
      <c r="F72" s="46" t="s">
        <v>208</v>
      </c>
      <c r="G72" s="46" t="s">
        <v>214</v>
      </c>
      <c r="H72" s="46" t="s">
        <v>209</v>
      </c>
    </row>
    <row r="73" spans="1:8" ht="13" thickBot="1" x14ac:dyDescent="0.3">
      <c r="A73" s="45">
        <v>1</v>
      </c>
      <c r="B73" s="46" t="s">
        <v>118</v>
      </c>
      <c r="C73" s="46" t="s">
        <v>79</v>
      </c>
      <c r="D73" s="46">
        <v>2</v>
      </c>
      <c r="E73" s="46"/>
      <c r="F73" s="46"/>
      <c r="G73" s="46"/>
      <c r="H73" s="46"/>
    </row>
    <row r="74" spans="1:8" ht="13" thickBot="1" x14ac:dyDescent="0.3">
      <c r="A74" s="45">
        <v>2</v>
      </c>
      <c r="B74" s="46" t="s">
        <v>119</v>
      </c>
      <c r="C74" s="46" t="s">
        <v>189</v>
      </c>
      <c r="D74" s="46">
        <v>3</v>
      </c>
      <c r="E74" s="46"/>
      <c r="F74" s="46"/>
      <c r="G74" s="46"/>
      <c r="H74" s="46"/>
    </row>
    <row r="75" spans="1:8" ht="20.5" thickBot="1" x14ac:dyDescent="0.3">
      <c r="A75" s="45">
        <v>3</v>
      </c>
      <c r="B75" s="46" t="s">
        <v>147</v>
      </c>
      <c r="C75" s="46" t="s">
        <v>130</v>
      </c>
      <c r="D75" s="46">
        <v>4</v>
      </c>
      <c r="E75" s="46"/>
      <c r="F75" s="46"/>
      <c r="G75" s="46"/>
      <c r="H75" s="46"/>
    </row>
    <row r="76" spans="1:8" ht="13" thickBot="1" x14ac:dyDescent="0.3">
      <c r="A76" s="45">
        <v>4</v>
      </c>
      <c r="B76" s="46" t="s">
        <v>129</v>
      </c>
      <c r="C76" s="46" t="s">
        <v>74</v>
      </c>
      <c r="D76" s="46">
        <v>4</v>
      </c>
      <c r="E76" s="46"/>
      <c r="F76" s="46"/>
      <c r="G76" s="46"/>
      <c r="H76" s="46"/>
    </row>
    <row r="77" spans="1:8" ht="13" thickBot="1" x14ac:dyDescent="0.3">
      <c r="A77" s="45">
        <v>5</v>
      </c>
      <c r="B77" s="46" t="s">
        <v>148</v>
      </c>
      <c r="C77" s="46" t="s">
        <v>190</v>
      </c>
      <c r="D77" s="46">
        <v>4</v>
      </c>
      <c r="E77" s="46"/>
      <c r="F77" s="46"/>
      <c r="G77" s="46"/>
      <c r="H77" s="46"/>
    </row>
    <row r="78" spans="1:8" ht="13.5" thickBot="1" x14ac:dyDescent="0.3">
      <c r="A78" s="45">
        <v>6</v>
      </c>
      <c r="B78" s="48"/>
      <c r="C78" s="48" t="s">
        <v>319</v>
      </c>
      <c r="D78" s="48">
        <v>3</v>
      </c>
      <c r="E78" s="48"/>
      <c r="F78" s="48"/>
      <c r="G78" s="48"/>
      <c r="H78" s="48"/>
    </row>
    <row r="79" spans="1:8" ht="13" thickBot="1" x14ac:dyDescent="0.3">
      <c r="A79" s="45"/>
      <c r="B79" s="46"/>
      <c r="C79" s="46" t="s">
        <v>30</v>
      </c>
      <c r="D79" s="46">
        <v>20</v>
      </c>
      <c r="E79" s="46"/>
      <c r="F79" s="46"/>
      <c r="G79" s="49"/>
      <c r="H79" s="46"/>
    </row>
    <row r="80" spans="1:8" ht="13.5" thickBot="1" x14ac:dyDescent="0.3">
      <c r="A80" s="43"/>
      <c r="B80" s="43"/>
      <c r="C80" s="43"/>
      <c r="D80" s="43"/>
      <c r="E80" s="43"/>
      <c r="F80" s="43"/>
      <c r="G80" s="43"/>
      <c r="H80" s="43"/>
    </row>
    <row r="81" spans="1:8" ht="13.5" thickBot="1" x14ac:dyDescent="0.3">
      <c r="A81" s="42" t="s">
        <v>369</v>
      </c>
      <c r="B81" s="43"/>
      <c r="C81" s="43"/>
      <c r="D81" s="43"/>
      <c r="E81" s="43"/>
      <c r="F81" s="43"/>
      <c r="G81" s="43"/>
      <c r="H81" s="44"/>
    </row>
    <row r="82" spans="1:8" ht="13" thickBot="1" x14ac:dyDescent="0.3">
      <c r="A82" s="45" t="s">
        <v>29</v>
      </c>
      <c r="B82" s="46" t="s">
        <v>210</v>
      </c>
      <c r="C82" s="46" t="s">
        <v>211</v>
      </c>
      <c r="D82" s="46" t="s">
        <v>14</v>
      </c>
      <c r="E82" s="46" t="s">
        <v>207</v>
      </c>
      <c r="F82" s="46" t="s">
        <v>208</v>
      </c>
      <c r="G82" s="46" t="s">
        <v>214</v>
      </c>
      <c r="H82" s="46" t="s">
        <v>209</v>
      </c>
    </row>
    <row r="83" spans="1:8" ht="13" thickBot="1" x14ac:dyDescent="0.3">
      <c r="A83" s="45">
        <v>1</v>
      </c>
      <c r="B83" s="46" t="s">
        <v>118</v>
      </c>
      <c r="C83" s="46" t="s">
        <v>79</v>
      </c>
      <c r="D83" s="46">
        <v>2</v>
      </c>
      <c r="E83" s="46"/>
      <c r="F83" s="46">
        <v>0</v>
      </c>
      <c r="G83" s="46"/>
      <c r="H83" s="46">
        <v>0</v>
      </c>
    </row>
    <row r="84" spans="1:8" ht="13" thickBot="1" x14ac:dyDescent="0.3">
      <c r="A84" s="45">
        <v>2</v>
      </c>
      <c r="B84" s="46" t="s">
        <v>119</v>
      </c>
      <c r="C84" s="46" t="s">
        <v>189</v>
      </c>
      <c r="D84" s="46">
        <v>3</v>
      </c>
      <c r="E84" s="46"/>
      <c r="F84" s="46">
        <v>0</v>
      </c>
      <c r="G84" s="46"/>
      <c r="H84" s="46">
        <v>0</v>
      </c>
    </row>
    <row r="85" spans="1:8" ht="13" thickBot="1" x14ac:dyDescent="0.3">
      <c r="A85" s="45">
        <v>3</v>
      </c>
      <c r="B85" s="46" t="s">
        <v>152</v>
      </c>
      <c r="C85" s="46" t="s">
        <v>138</v>
      </c>
      <c r="D85" s="46">
        <v>4</v>
      </c>
      <c r="E85" s="46"/>
      <c r="F85" s="46">
        <v>0</v>
      </c>
      <c r="G85" s="46"/>
      <c r="H85" s="46">
        <v>0</v>
      </c>
    </row>
    <row r="86" spans="1:8" ht="13" thickBot="1" x14ac:dyDescent="0.3">
      <c r="A86" s="45">
        <v>4</v>
      </c>
      <c r="B86" s="46" t="s">
        <v>153</v>
      </c>
      <c r="C86" s="46" t="s">
        <v>84</v>
      </c>
      <c r="D86" s="46">
        <v>4</v>
      </c>
      <c r="E86" s="46"/>
      <c r="F86" s="46">
        <v>0</v>
      </c>
      <c r="G86" s="46"/>
      <c r="H86" s="46">
        <v>0</v>
      </c>
    </row>
    <row r="87" spans="1:8" ht="13" thickBot="1" x14ac:dyDescent="0.3">
      <c r="A87" s="45">
        <v>5</v>
      </c>
      <c r="B87" s="46" t="s">
        <v>131</v>
      </c>
      <c r="C87" s="46" t="s">
        <v>126</v>
      </c>
      <c r="D87" s="46">
        <v>4</v>
      </c>
      <c r="E87" s="46"/>
      <c r="F87" s="46">
        <v>0</v>
      </c>
      <c r="G87" s="46"/>
      <c r="H87" s="46">
        <v>0</v>
      </c>
    </row>
    <row r="88" spans="1:8" ht="13.5" thickBot="1" x14ac:dyDescent="0.3">
      <c r="A88" s="45">
        <v>6</v>
      </c>
      <c r="B88" s="48"/>
      <c r="C88" s="48" t="s">
        <v>319</v>
      </c>
      <c r="D88" s="48">
        <v>3</v>
      </c>
      <c r="E88" s="48"/>
      <c r="F88" s="48"/>
      <c r="G88" s="48"/>
      <c r="H88" s="48"/>
    </row>
    <row r="89" spans="1:8" ht="13" thickBot="1" x14ac:dyDescent="0.3">
      <c r="A89" s="45"/>
      <c r="B89" s="46"/>
      <c r="C89" s="46" t="s">
        <v>30</v>
      </c>
      <c r="D89" s="46">
        <v>20</v>
      </c>
      <c r="E89" s="46"/>
      <c r="F89" s="46"/>
      <c r="G89" s="49">
        <v>0</v>
      </c>
      <c r="H89" s="46">
        <v>0</v>
      </c>
    </row>
    <row r="90" spans="1:8" ht="13.5" thickBot="1" x14ac:dyDescent="0.3">
      <c r="A90" s="43"/>
      <c r="B90" s="43"/>
      <c r="C90" s="43"/>
      <c r="D90" s="43"/>
      <c r="E90" s="43"/>
      <c r="F90" s="43"/>
      <c r="G90" s="43"/>
      <c r="H90" s="43"/>
    </row>
    <row r="91" spans="1:8" ht="13.5" thickBot="1" x14ac:dyDescent="0.3">
      <c r="A91" s="42" t="s">
        <v>370</v>
      </c>
      <c r="B91" s="43"/>
      <c r="C91" s="43"/>
      <c r="D91" s="43"/>
      <c r="E91" s="43"/>
      <c r="F91" s="43"/>
      <c r="G91" s="43"/>
      <c r="H91" s="44"/>
    </row>
    <row r="92" spans="1:8" ht="13" thickBot="1" x14ac:dyDescent="0.3">
      <c r="A92" s="45" t="s">
        <v>29</v>
      </c>
      <c r="B92" s="46" t="s">
        <v>210</v>
      </c>
      <c r="C92" s="46" t="s">
        <v>211</v>
      </c>
      <c r="D92" s="46" t="s">
        <v>14</v>
      </c>
      <c r="E92" s="46" t="s">
        <v>207</v>
      </c>
      <c r="F92" s="46" t="s">
        <v>208</v>
      </c>
      <c r="G92" s="46" t="s">
        <v>214</v>
      </c>
      <c r="H92" s="46" t="s">
        <v>209</v>
      </c>
    </row>
    <row r="93" spans="1:8" ht="13" thickBot="1" x14ac:dyDescent="0.3">
      <c r="A93" s="45">
        <v>1</v>
      </c>
      <c r="B93" s="46" t="s">
        <v>118</v>
      </c>
      <c r="C93" s="46" t="s">
        <v>79</v>
      </c>
      <c r="D93" s="46">
        <v>2</v>
      </c>
      <c r="E93" s="46"/>
      <c r="F93" s="46">
        <v>0</v>
      </c>
      <c r="G93" s="46"/>
      <c r="H93" s="46">
        <v>0</v>
      </c>
    </row>
    <row r="94" spans="1:8" ht="13" thickBot="1" x14ac:dyDescent="0.3">
      <c r="A94" s="45">
        <v>2</v>
      </c>
      <c r="B94" s="46" t="s">
        <v>119</v>
      </c>
      <c r="C94" s="46" t="s">
        <v>189</v>
      </c>
      <c r="D94" s="46">
        <v>3</v>
      </c>
      <c r="E94" s="46"/>
      <c r="F94" s="46">
        <v>0</v>
      </c>
      <c r="G94" s="46"/>
      <c r="H94" s="46">
        <v>0</v>
      </c>
    </row>
    <row r="95" spans="1:8" ht="13" thickBot="1" x14ac:dyDescent="0.3">
      <c r="A95" s="45">
        <v>3</v>
      </c>
      <c r="B95" s="46" t="s">
        <v>157</v>
      </c>
      <c r="C95" s="46" t="s">
        <v>81</v>
      </c>
      <c r="D95" s="46">
        <v>4</v>
      </c>
      <c r="E95" s="46"/>
      <c r="F95" s="46">
        <v>0</v>
      </c>
      <c r="G95" s="46"/>
      <c r="H95" s="46">
        <v>0</v>
      </c>
    </row>
    <row r="96" spans="1:8" ht="13" thickBot="1" x14ac:dyDescent="0.3">
      <c r="A96" s="45">
        <v>4</v>
      </c>
      <c r="B96" s="46" t="s">
        <v>158</v>
      </c>
      <c r="C96" s="46" t="s">
        <v>75</v>
      </c>
      <c r="D96" s="46">
        <v>4</v>
      </c>
      <c r="E96" s="46"/>
      <c r="F96" s="46">
        <v>0</v>
      </c>
      <c r="G96" s="46"/>
      <c r="H96" s="46">
        <v>0</v>
      </c>
    </row>
    <row r="97" spans="1:8" ht="13" thickBot="1" x14ac:dyDescent="0.3">
      <c r="A97" s="45">
        <v>5</v>
      </c>
      <c r="B97" s="46" t="s">
        <v>132</v>
      </c>
      <c r="C97" s="46" t="s">
        <v>73</v>
      </c>
      <c r="D97" s="46">
        <v>4</v>
      </c>
      <c r="E97" s="46"/>
      <c r="F97" s="46">
        <v>0</v>
      </c>
      <c r="G97" s="46"/>
      <c r="H97" s="46">
        <v>0</v>
      </c>
    </row>
    <row r="98" spans="1:8" ht="13.5" thickBot="1" x14ac:dyDescent="0.3">
      <c r="A98" s="45">
        <v>6</v>
      </c>
      <c r="B98" s="48"/>
      <c r="C98" s="48" t="s">
        <v>319</v>
      </c>
      <c r="D98" s="48">
        <v>3</v>
      </c>
      <c r="E98" s="48"/>
      <c r="F98" s="48"/>
      <c r="G98" s="48"/>
      <c r="H98" s="48"/>
    </row>
    <row r="99" spans="1:8" ht="13" thickBot="1" x14ac:dyDescent="0.3">
      <c r="A99" s="45"/>
      <c r="B99" s="46"/>
      <c r="C99" s="46" t="s">
        <v>30</v>
      </c>
      <c r="D99" s="46">
        <v>20</v>
      </c>
      <c r="E99" s="46"/>
      <c r="F99" s="46"/>
      <c r="G99" s="49">
        <v>0</v>
      </c>
      <c r="H99" s="46">
        <v>0</v>
      </c>
    </row>
    <row r="100" spans="1:8" ht="13.5" thickBot="1" x14ac:dyDescent="0.3">
      <c r="A100" s="43"/>
      <c r="B100" s="43"/>
      <c r="C100" s="43"/>
      <c r="D100" s="43"/>
      <c r="E100" s="43"/>
      <c r="F100" s="43"/>
      <c r="G100" s="43"/>
      <c r="H100" s="43"/>
    </row>
    <row r="101" spans="1:8" ht="13.5" thickBot="1" x14ac:dyDescent="0.3">
      <c r="A101" s="42" t="s">
        <v>371</v>
      </c>
      <c r="B101" s="43"/>
      <c r="C101" s="43"/>
      <c r="D101" s="43"/>
      <c r="E101" s="43"/>
      <c r="F101" s="43"/>
      <c r="G101" s="43"/>
      <c r="H101" s="44"/>
    </row>
    <row r="102" spans="1:8" ht="13" thickBot="1" x14ac:dyDescent="0.3">
      <c r="A102" s="45" t="s">
        <v>29</v>
      </c>
      <c r="B102" s="46" t="s">
        <v>210</v>
      </c>
      <c r="C102" s="46" t="s">
        <v>211</v>
      </c>
      <c r="D102" s="46" t="s">
        <v>14</v>
      </c>
      <c r="E102" s="46" t="s">
        <v>207</v>
      </c>
      <c r="F102" s="46" t="s">
        <v>208</v>
      </c>
      <c r="G102" s="46" t="s">
        <v>214</v>
      </c>
      <c r="H102" s="46" t="s">
        <v>209</v>
      </c>
    </row>
    <row r="103" spans="1:8" ht="13" thickBot="1" x14ac:dyDescent="0.3">
      <c r="A103" s="45">
        <v>1</v>
      </c>
      <c r="B103" s="46" t="s">
        <v>120</v>
      </c>
      <c r="C103" s="46" t="s">
        <v>313</v>
      </c>
      <c r="D103" s="46">
        <v>2</v>
      </c>
      <c r="E103" s="46"/>
      <c r="F103" s="46"/>
      <c r="G103" s="46"/>
      <c r="H103" s="46"/>
    </row>
    <row r="104" spans="1:8" ht="13" thickBot="1" x14ac:dyDescent="0.3">
      <c r="A104" s="45">
        <v>2</v>
      </c>
      <c r="B104" s="46" t="s">
        <v>372</v>
      </c>
      <c r="C104" s="46" t="s">
        <v>83</v>
      </c>
      <c r="D104" s="46">
        <v>2</v>
      </c>
      <c r="E104" s="46"/>
      <c r="F104" s="46"/>
      <c r="G104" s="46"/>
      <c r="H104" s="46"/>
    </row>
    <row r="105" spans="1:8" ht="13.5" thickBot="1" x14ac:dyDescent="0.3">
      <c r="A105" s="45">
        <v>3</v>
      </c>
      <c r="B105" s="48"/>
      <c r="C105" s="48" t="s">
        <v>95</v>
      </c>
      <c r="D105" s="48">
        <v>3</v>
      </c>
      <c r="E105" s="48"/>
      <c r="F105" s="48"/>
      <c r="G105" s="48"/>
      <c r="H105" s="48"/>
    </row>
    <row r="106" spans="1:8" ht="13.5" thickBot="1" x14ac:dyDescent="0.3">
      <c r="A106" s="45">
        <v>4</v>
      </c>
      <c r="B106" s="48"/>
      <c r="C106" s="48" t="s">
        <v>92</v>
      </c>
      <c r="D106" s="48">
        <v>3</v>
      </c>
      <c r="E106" s="48"/>
      <c r="F106" s="48"/>
      <c r="G106" s="48"/>
      <c r="H106" s="48"/>
    </row>
    <row r="107" spans="1:8" ht="13.5" thickBot="1" x14ac:dyDescent="0.3">
      <c r="A107" s="45">
        <v>5</v>
      </c>
      <c r="B107" s="48"/>
      <c r="C107" s="48" t="s">
        <v>93</v>
      </c>
      <c r="D107" s="48">
        <v>3</v>
      </c>
      <c r="E107" s="48"/>
      <c r="F107" s="48"/>
      <c r="G107" s="48"/>
      <c r="H107" s="48"/>
    </row>
    <row r="108" spans="1:8" ht="13.5" thickBot="1" x14ac:dyDescent="0.3">
      <c r="A108" s="45">
        <v>6</v>
      </c>
      <c r="B108" s="48"/>
      <c r="C108" s="48" t="s">
        <v>94</v>
      </c>
      <c r="D108" s="48">
        <v>3</v>
      </c>
      <c r="E108" s="48"/>
      <c r="F108" s="48"/>
      <c r="G108" s="48"/>
      <c r="H108" s="48"/>
    </row>
    <row r="109" spans="1:8" ht="13.5" thickBot="1" x14ac:dyDescent="0.3">
      <c r="A109" s="45">
        <v>7</v>
      </c>
      <c r="B109" s="48"/>
      <c r="C109" s="48" t="s">
        <v>373</v>
      </c>
      <c r="D109" s="48">
        <v>3</v>
      </c>
      <c r="E109" s="48"/>
      <c r="F109" s="48"/>
      <c r="G109" s="48"/>
      <c r="H109" s="48"/>
    </row>
    <row r="110" spans="1:8" ht="13" thickBot="1" x14ac:dyDescent="0.3">
      <c r="A110" s="45"/>
      <c r="B110" s="46"/>
      <c r="C110" s="46" t="s">
        <v>30</v>
      </c>
      <c r="D110" s="46">
        <v>19</v>
      </c>
      <c r="E110" s="46"/>
      <c r="F110" s="46"/>
      <c r="G110" s="46">
        <v>4</v>
      </c>
      <c r="H110" s="46">
        <v>16</v>
      </c>
    </row>
    <row r="111" spans="1:8" ht="13.5" thickBot="1" x14ac:dyDescent="0.3">
      <c r="A111" s="43"/>
      <c r="B111" s="43"/>
      <c r="C111" s="43"/>
      <c r="D111" s="43"/>
      <c r="E111" s="43"/>
      <c r="F111" s="43"/>
      <c r="G111" s="43"/>
      <c r="H111" s="43"/>
    </row>
    <row r="112" spans="1:8" ht="13.5" thickBot="1" x14ac:dyDescent="0.3">
      <c r="A112" s="42" t="s">
        <v>374</v>
      </c>
      <c r="B112" s="43"/>
      <c r="C112" s="43"/>
      <c r="D112" s="43"/>
      <c r="E112" s="43"/>
      <c r="F112" s="43"/>
      <c r="G112" s="43"/>
      <c r="H112" s="44"/>
    </row>
    <row r="113" spans="1:8" ht="13" thickBot="1" x14ac:dyDescent="0.3">
      <c r="A113" s="45" t="s">
        <v>29</v>
      </c>
      <c r="B113" s="46" t="s">
        <v>210</v>
      </c>
      <c r="C113" s="46" t="s">
        <v>211</v>
      </c>
      <c r="D113" s="46" t="s">
        <v>14</v>
      </c>
      <c r="E113" s="46" t="s">
        <v>207</v>
      </c>
      <c r="F113" s="46" t="s">
        <v>208</v>
      </c>
      <c r="G113" s="46" t="s">
        <v>214</v>
      </c>
      <c r="H113" s="46" t="s">
        <v>209</v>
      </c>
    </row>
    <row r="114" spans="1:8" ht="13" thickBot="1" x14ac:dyDescent="0.3">
      <c r="A114" s="45">
        <v>1</v>
      </c>
      <c r="B114" s="46" t="s">
        <v>54</v>
      </c>
      <c r="C114" s="46" t="s">
        <v>4</v>
      </c>
      <c r="D114" s="46">
        <v>4</v>
      </c>
      <c r="E114" s="46"/>
      <c r="F114" s="46"/>
      <c r="G114" s="46"/>
      <c r="H114" s="46"/>
    </row>
    <row r="115" spans="1:8" ht="13" thickBot="1" x14ac:dyDescent="0.3">
      <c r="A115" s="45">
        <v>2</v>
      </c>
      <c r="B115" s="46" t="s">
        <v>375</v>
      </c>
      <c r="C115" s="46" t="s">
        <v>63</v>
      </c>
      <c r="D115" s="46">
        <v>2</v>
      </c>
      <c r="E115" s="46"/>
      <c r="F115" s="46"/>
      <c r="G115" s="46"/>
      <c r="H115" s="46"/>
    </row>
    <row r="116" spans="1:8" ht="13" thickBot="1" x14ac:dyDescent="0.3">
      <c r="A116" s="45">
        <v>3</v>
      </c>
      <c r="B116" s="46" t="s">
        <v>376</v>
      </c>
      <c r="C116" s="46" t="s">
        <v>16</v>
      </c>
      <c r="D116" s="46">
        <v>4</v>
      </c>
      <c r="E116" s="46"/>
      <c r="F116" s="46"/>
      <c r="G116" s="46"/>
      <c r="H116" s="46"/>
    </row>
    <row r="117" spans="1:8" ht="13" thickBot="1" x14ac:dyDescent="0.3">
      <c r="A117" s="45"/>
      <c r="B117" s="46"/>
      <c r="C117" s="46" t="s">
        <v>30</v>
      </c>
      <c r="D117" s="46">
        <v>10</v>
      </c>
      <c r="E117" s="46"/>
      <c r="F117" s="46"/>
      <c r="G117" s="46"/>
      <c r="H117" s="46"/>
    </row>
    <row r="118" spans="1:8" ht="13.5" thickBot="1" x14ac:dyDescent="0.3">
      <c r="A118" s="50"/>
      <c r="B118" s="50"/>
      <c r="C118" s="50" t="s">
        <v>60</v>
      </c>
      <c r="D118" s="50"/>
      <c r="E118" s="50"/>
      <c r="F118" s="50"/>
      <c r="G118" s="50"/>
      <c r="H118" s="51"/>
    </row>
    <row r="119" spans="1:8" ht="13.5" thickBot="1" x14ac:dyDescent="0.3">
      <c r="A119" s="50"/>
      <c r="B119" s="50"/>
      <c r="C119" s="50" t="s">
        <v>59</v>
      </c>
      <c r="D119" s="50"/>
      <c r="E119" s="50"/>
      <c r="F119" s="50"/>
      <c r="G119" s="50"/>
      <c r="H119" s="51"/>
    </row>
    <row r="120" spans="1:8" ht="13.5" thickBot="1" x14ac:dyDescent="0.3">
      <c r="A120" s="50"/>
      <c r="B120" s="50"/>
      <c r="C120" s="50" t="s">
        <v>212</v>
      </c>
      <c r="D120" s="50"/>
      <c r="E120" s="50"/>
      <c r="F120" s="50"/>
      <c r="G120" s="50"/>
      <c r="H120" s="51"/>
    </row>
    <row r="121" spans="1:8" ht="13.5" thickBot="1" x14ac:dyDescent="0.3">
      <c r="A121" s="50"/>
      <c r="B121" s="50"/>
      <c r="C121" s="50"/>
      <c r="D121" s="50"/>
      <c r="E121" s="50"/>
      <c r="F121" s="50"/>
      <c r="G121" s="51"/>
      <c r="H121" s="50"/>
    </row>
    <row r="122" spans="1:8" ht="13.5" thickBot="1" x14ac:dyDescent="0.3">
      <c r="A122" s="43"/>
      <c r="B122" s="43"/>
      <c r="C122" s="43"/>
      <c r="D122" s="43"/>
      <c r="E122" s="43"/>
      <c r="F122" s="43"/>
      <c r="G122" s="43"/>
      <c r="H122" s="43"/>
    </row>
    <row r="123" spans="1:8" ht="13.5" thickBot="1" x14ac:dyDescent="0.3">
      <c r="A123" s="42" t="s">
        <v>96</v>
      </c>
      <c r="B123" s="43"/>
      <c r="C123" s="43"/>
      <c r="D123" s="43"/>
      <c r="E123" s="43"/>
      <c r="F123" s="43"/>
      <c r="G123" s="43"/>
      <c r="H123" s="44"/>
    </row>
    <row r="124" spans="1:8" ht="13" thickBot="1" x14ac:dyDescent="0.3">
      <c r="A124" s="45" t="s">
        <v>29</v>
      </c>
      <c r="B124" s="46" t="s">
        <v>210</v>
      </c>
      <c r="C124" s="46" t="s">
        <v>211</v>
      </c>
      <c r="D124" s="46" t="s">
        <v>14</v>
      </c>
      <c r="E124" s="46" t="s">
        <v>207</v>
      </c>
      <c r="F124" s="46" t="s">
        <v>208</v>
      </c>
      <c r="G124" s="46" t="s">
        <v>214</v>
      </c>
      <c r="H124" s="46" t="s">
        <v>209</v>
      </c>
    </row>
    <row r="125" spans="1:8" ht="13" thickBot="1" x14ac:dyDescent="0.3">
      <c r="A125" s="45">
        <v>1</v>
      </c>
      <c r="B125" s="46" t="s">
        <v>149</v>
      </c>
      <c r="C125" s="46" t="s">
        <v>302</v>
      </c>
      <c r="D125" s="46">
        <v>3</v>
      </c>
      <c r="E125" s="46"/>
      <c r="F125" s="46"/>
      <c r="G125" s="46"/>
      <c r="H125" s="46"/>
    </row>
    <row r="126" spans="1:8" ht="13" thickBot="1" x14ac:dyDescent="0.3">
      <c r="A126" s="45">
        <v>2</v>
      </c>
      <c r="B126" s="46" t="s">
        <v>150</v>
      </c>
      <c r="C126" s="46" t="s">
        <v>142</v>
      </c>
      <c r="D126" s="46">
        <v>3</v>
      </c>
      <c r="E126" s="46"/>
      <c r="F126" s="46"/>
      <c r="G126" s="46"/>
      <c r="H126" s="46"/>
    </row>
    <row r="127" spans="1:8" ht="13" thickBot="1" x14ac:dyDescent="0.3">
      <c r="A127" s="45">
        <v>3</v>
      </c>
      <c r="B127" s="46" t="s">
        <v>159</v>
      </c>
      <c r="C127" s="46" t="s">
        <v>137</v>
      </c>
      <c r="D127" s="46">
        <v>3</v>
      </c>
      <c r="E127" s="46"/>
      <c r="F127" s="46"/>
      <c r="G127" s="46"/>
      <c r="H127" s="46"/>
    </row>
    <row r="128" spans="1:8" ht="13" thickBot="1" x14ac:dyDescent="0.3">
      <c r="A128" s="45">
        <v>4</v>
      </c>
      <c r="B128" s="46" t="s">
        <v>160</v>
      </c>
      <c r="C128" s="46" t="s">
        <v>144</v>
      </c>
      <c r="D128" s="46">
        <v>3</v>
      </c>
      <c r="E128" s="46"/>
      <c r="F128" s="46"/>
      <c r="G128" s="46"/>
      <c r="H128" s="46"/>
    </row>
    <row r="129" spans="1:8" ht="13" thickBot="1" x14ac:dyDescent="0.3">
      <c r="A129" s="45">
        <v>5</v>
      </c>
      <c r="B129" s="46" t="s">
        <v>161</v>
      </c>
      <c r="C129" s="46" t="s">
        <v>76</v>
      </c>
      <c r="D129" s="46">
        <v>3</v>
      </c>
      <c r="E129" s="46"/>
      <c r="F129" s="46"/>
      <c r="G129" s="46"/>
      <c r="H129" s="46"/>
    </row>
    <row r="130" spans="1:8" ht="13" thickBot="1" x14ac:dyDescent="0.3">
      <c r="A130" s="45">
        <v>6</v>
      </c>
      <c r="B130" s="46" t="s">
        <v>151</v>
      </c>
      <c r="C130" s="46" t="s">
        <v>82</v>
      </c>
      <c r="D130" s="46">
        <v>3</v>
      </c>
      <c r="E130" s="46"/>
      <c r="F130" s="46"/>
      <c r="G130" s="46"/>
      <c r="H130" s="46"/>
    </row>
    <row r="131" spans="1:8" ht="13" thickBot="1" x14ac:dyDescent="0.3">
      <c r="A131" s="45">
        <v>7</v>
      </c>
      <c r="B131" s="46" t="s">
        <v>192</v>
      </c>
      <c r="C131" s="46" t="s">
        <v>134</v>
      </c>
      <c r="D131" s="46">
        <v>3</v>
      </c>
      <c r="E131" s="46"/>
      <c r="F131" s="46"/>
      <c r="G131" s="46"/>
      <c r="H131" s="46"/>
    </row>
    <row r="132" spans="1:8" ht="13" thickBot="1" x14ac:dyDescent="0.3">
      <c r="A132" s="45">
        <v>8</v>
      </c>
      <c r="B132" s="46" t="s">
        <v>193</v>
      </c>
      <c r="C132" s="46" t="s">
        <v>143</v>
      </c>
      <c r="D132" s="46">
        <v>3</v>
      </c>
      <c r="E132" s="46"/>
      <c r="F132" s="46"/>
      <c r="G132" s="46"/>
      <c r="H132" s="46"/>
    </row>
    <row r="133" spans="1:8" ht="13" thickBot="1" x14ac:dyDescent="0.3">
      <c r="A133" s="45">
        <v>9</v>
      </c>
      <c r="B133" s="46" t="s">
        <v>194</v>
      </c>
      <c r="C133" s="46" t="s">
        <v>44</v>
      </c>
      <c r="D133" s="46">
        <v>3</v>
      </c>
      <c r="E133" s="46"/>
      <c r="F133" s="46"/>
      <c r="G133" s="46"/>
      <c r="H133" s="46"/>
    </row>
    <row r="134" spans="1:8" ht="13" thickBot="1" x14ac:dyDescent="0.3">
      <c r="A134" s="45">
        <v>10</v>
      </c>
      <c r="B134" s="46" t="s">
        <v>195</v>
      </c>
      <c r="C134" s="46" t="s">
        <v>85</v>
      </c>
      <c r="D134" s="46">
        <v>3</v>
      </c>
      <c r="E134" s="46"/>
      <c r="F134" s="46"/>
      <c r="G134" s="46"/>
      <c r="H134" s="46"/>
    </row>
    <row r="135" spans="1:8" ht="13" thickBot="1" x14ac:dyDescent="0.3">
      <c r="A135" s="45">
        <v>11</v>
      </c>
      <c r="B135" s="46" t="s">
        <v>154</v>
      </c>
      <c r="C135" s="46" t="s">
        <v>172</v>
      </c>
      <c r="D135" s="46">
        <v>3</v>
      </c>
      <c r="E135" s="46"/>
      <c r="F135" s="46"/>
      <c r="G135" s="46"/>
      <c r="H135" s="46"/>
    </row>
    <row r="136" spans="1:8" ht="13" thickBot="1" x14ac:dyDescent="0.3">
      <c r="A136" s="45">
        <v>12</v>
      </c>
      <c r="B136" s="46" t="s">
        <v>155</v>
      </c>
      <c r="C136" s="46" t="s">
        <v>173</v>
      </c>
      <c r="D136" s="46">
        <v>3</v>
      </c>
      <c r="E136" s="46"/>
      <c r="F136" s="46"/>
      <c r="G136" s="46"/>
      <c r="H136" s="46"/>
    </row>
    <row r="137" spans="1:8" ht="13" thickBot="1" x14ac:dyDescent="0.3">
      <c r="A137" s="45">
        <v>13</v>
      </c>
      <c r="B137" s="46" t="s">
        <v>162</v>
      </c>
      <c r="C137" s="46" t="s">
        <v>135</v>
      </c>
      <c r="D137" s="46">
        <v>3</v>
      </c>
      <c r="E137" s="46"/>
      <c r="F137" s="46"/>
      <c r="G137" s="46"/>
      <c r="H137" s="46"/>
    </row>
    <row r="138" spans="1:8" ht="13" thickBot="1" x14ac:dyDescent="0.3">
      <c r="A138" s="45">
        <v>14</v>
      </c>
      <c r="B138" s="46" t="s">
        <v>163</v>
      </c>
      <c r="C138" s="46" t="s">
        <v>133</v>
      </c>
      <c r="D138" s="46">
        <v>3</v>
      </c>
      <c r="E138" s="46"/>
      <c r="F138" s="46"/>
      <c r="G138" s="46"/>
      <c r="H138" s="46"/>
    </row>
    <row r="139" spans="1:8" ht="13" thickBot="1" x14ac:dyDescent="0.3">
      <c r="A139" s="45">
        <v>15</v>
      </c>
      <c r="B139" s="46" t="s">
        <v>164</v>
      </c>
      <c r="C139" s="46" t="s">
        <v>146</v>
      </c>
      <c r="D139" s="46">
        <v>3</v>
      </c>
      <c r="E139" s="46"/>
      <c r="F139" s="46"/>
      <c r="G139" s="46"/>
      <c r="H139" s="46"/>
    </row>
    <row r="140" spans="1:8" ht="13" thickBot="1" x14ac:dyDescent="0.3">
      <c r="A140" s="45">
        <v>16</v>
      </c>
      <c r="B140" s="46" t="s">
        <v>165</v>
      </c>
      <c r="C140" s="46" t="s">
        <v>62</v>
      </c>
      <c r="D140" s="46">
        <v>3</v>
      </c>
      <c r="E140" s="46"/>
      <c r="F140" s="46"/>
      <c r="G140" s="46"/>
      <c r="H140" s="46"/>
    </row>
    <row r="141" spans="1:8" ht="13" thickBot="1" x14ac:dyDescent="0.3">
      <c r="A141" s="45">
        <v>17</v>
      </c>
      <c r="B141" s="46" t="s">
        <v>196</v>
      </c>
      <c r="C141" s="46" t="s">
        <v>145</v>
      </c>
      <c r="D141" s="46">
        <v>3</v>
      </c>
      <c r="E141" s="46"/>
      <c r="F141" s="46"/>
      <c r="G141" s="46"/>
      <c r="H141" s="46"/>
    </row>
    <row r="142" spans="1:8" ht="13" thickBot="1" x14ac:dyDescent="0.3">
      <c r="A142" s="45">
        <v>18</v>
      </c>
      <c r="B142" s="46" t="s">
        <v>197</v>
      </c>
      <c r="C142" s="46" t="s">
        <v>204</v>
      </c>
      <c r="D142" s="46">
        <v>3</v>
      </c>
      <c r="E142" s="46"/>
      <c r="F142" s="46"/>
      <c r="G142" s="46"/>
      <c r="H142" s="46"/>
    </row>
    <row r="143" spans="1:8" ht="13" thickBot="1" x14ac:dyDescent="0.3">
      <c r="A143" s="45">
        <v>19</v>
      </c>
      <c r="B143" s="46" t="s">
        <v>198</v>
      </c>
      <c r="C143" s="46" t="s">
        <v>140</v>
      </c>
      <c r="D143" s="46">
        <v>3</v>
      </c>
      <c r="E143" s="46"/>
      <c r="F143" s="46"/>
      <c r="G143" s="46"/>
      <c r="H143" s="46"/>
    </row>
    <row r="144" spans="1:8" ht="13" thickBot="1" x14ac:dyDescent="0.3">
      <c r="A144" s="45">
        <v>20</v>
      </c>
      <c r="B144" s="46" t="s">
        <v>199</v>
      </c>
      <c r="C144" s="46" t="s">
        <v>136</v>
      </c>
      <c r="D144" s="46">
        <v>3</v>
      </c>
      <c r="E144" s="46"/>
      <c r="F144" s="46"/>
      <c r="G144" s="46"/>
      <c r="H144" s="46"/>
    </row>
    <row r="145" spans="1:8" ht="13" thickBot="1" x14ac:dyDescent="0.3">
      <c r="A145" s="45">
        <v>21</v>
      </c>
      <c r="B145" s="46" t="s">
        <v>156</v>
      </c>
      <c r="C145" s="46" t="s">
        <v>38</v>
      </c>
      <c r="D145" s="46">
        <v>3</v>
      </c>
      <c r="E145" s="46"/>
      <c r="F145" s="46"/>
      <c r="G145" s="46"/>
      <c r="H145" s="46"/>
    </row>
    <row r="146" spans="1:8" ht="13" thickBot="1" x14ac:dyDescent="0.3">
      <c r="A146" s="45">
        <v>22</v>
      </c>
      <c r="B146" s="46" t="s">
        <v>166</v>
      </c>
      <c r="C146" s="46" t="s">
        <v>139</v>
      </c>
      <c r="D146" s="46">
        <v>3</v>
      </c>
      <c r="E146" s="46"/>
      <c r="F146" s="46"/>
      <c r="G146" s="46"/>
      <c r="H146" s="46"/>
    </row>
    <row r="147" spans="1:8" ht="13" thickBot="1" x14ac:dyDescent="0.3">
      <c r="A147" s="45">
        <v>23</v>
      </c>
      <c r="B147" s="46" t="s">
        <v>167</v>
      </c>
      <c r="C147" s="46" t="s">
        <v>141</v>
      </c>
      <c r="D147" s="46">
        <v>3</v>
      </c>
      <c r="E147" s="46"/>
      <c r="F147" s="46"/>
      <c r="G147" s="46"/>
      <c r="H147" s="46"/>
    </row>
    <row r="148" spans="1:8" ht="13" thickBot="1" x14ac:dyDescent="0.3">
      <c r="A148" s="45">
        <v>24</v>
      </c>
      <c r="B148" s="46" t="s">
        <v>168</v>
      </c>
      <c r="C148" s="46" t="s">
        <v>171</v>
      </c>
      <c r="D148" s="46">
        <v>3</v>
      </c>
      <c r="E148" s="46"/>
      <c r="F148" s="46"/>
      <c r="G148" s="46"/>
      <c r="H148" s="46"/>
    </row>
    <row r="149" spans="1:8" ht="13" thickBot="1" x14ac:dyDescent="0.3">
      <c r="A149" s="45">
        <v>25</v>
      </c>
      <c r="B149" s="46" t="s">
        <v>169</v>
      </c>
      <c r="C149" s="46" t="s">
        <v>3</v>
      </c>
      <c r="D149" s="46">
        <v>3</v>
      </c>
      <c r="E149" s="46"/>
      <c r="F149" s="46"/>
      <c r="G149" s="46"/>
      <c r="H149" s="46"/>
    </row>
    <row r="150" spans="1:8" ht="13" thickBot="1" x14ac:dyDescent="0.3">
      <c r="A150" s="45">
        <v>26</v>
      </c>
      <c r="B150" s="46" t="s">
        <v>170</v>
      </c>
      <c r="C150" s="46" t="s">
        <v>41</v>
      </c>
      <c r="D150" s="46">
        <v>3</v>
      </c>
      <c r="E150" s="46"/>
      <c r="F150" s="46"/>
      <c r="G150" s="46"/>
      <c r="H150" s="46"/>
    </row>
    <row r="151" spans="1:8" ht="13" thickBot="1" x14ac:dyDescent="0.3">
      <c r="A151" s="45">
        <v>27</v>
      </c>
      <c r="B151" s="46" t="s">
        <v>200</v>
      </c>
      <c r="C151" s="46" t="s">
        <v>20</v>
      </c>
      <c r="D151" s="46">
        <v>3</v>
      </c>
      <c r="E151" s="46"/>
      <c r="F151" s="46"/>
      <c r="G151" s="46"/>
      <c r="H151" s="46"/>
    </row>
    <row r="152" spans="1:8" ht="20.5" thickBot="1" x14ac:dyDescent="0.3">
      <c r="A152" s="45">
        <v>28</v>
      </c>
      <c r="B152" s="46" t="s">
        <v>201</v>
      </c>
      <c r="C152" s="46" t="s">
        <v>40</v>
      </c>
      <c r="D152" s="46">
        <v>3</v>
      </c>
      <c r="E152" s="46"/>
      <c r="F152" s="46"/>
      <c r="G152" s="46"/>
      <c r="H152" s="46"/>
    </row>
    <row r="153" spans="1:8" ht="13" thickBot="1" x14ac:dyDescent="0.3">
      <c r="A153" s="45">
        <v>29</v>
      </c>
      <c r="B153" s="46" t="s">
        <v>202</v>
      </c>
      <c r="C153" s="46" t="s">
        <v>43</v>
      </c>
      <c r="D153" s="46">
        <v>3</v>
      </c>
      <c r="E153" s="46"/>
      <c r="F153" s="46"/>
      <c r="G153" s="46"/>
      <c r="H153" s="46"/>
    </row>
    <row r="154" spans="1:8" ht="13" thickBot="1" x14ac:dyDescent="0.3">
      <c r="A154" s="45">
        <v>30</v>
      </c>
      <c r="B154" s="46" t="s">
        <v>203</v>
      </c>
      <c r="C154" s="46" t="s">
        <v>359</v>
      </c>
      <c r="D154" s="46">
        <v>3</v>
      </c>
      <c r="E154" s="46"/>
      <c r="F154" s="46"/>
      <c r="G154" s="46"/>
      <c r="H154" s="46"/>
    </row>
    <row r="155" spans="1:8" ht="13" thickBot="1" x14ac:dyDescent="0.3">
      <c r="A155" s="45"/>
      <c r="B155" s="103" t="s">
        <v>191</v>
      </c>
      <c r="C155" s="104"/>
      <c r="D155" s="46"/>
      <c r="E155" s="46"/>
      <c r="F155" s="46"/>
      <c r="G155" s="46"/>
      <c r="H155" s="46"/>
    </row>
    <row r="156" spans="1:8" ht="13" thickBot="1" x14ac:dyDescent="0.3">
      <c r="A156" s="45">
        <v>31</v>
      </c>
      <c r="B156" s="52" t="s">
        <v>377</v>
      </c>
      <c r="C156" s="52" t="s">
        <v>122</v>
      </c>
      <c r="D156" s="46">
        <v>3</v>
      </c>
      <c r="E156" s="46"/>
      <c r="F156" s="46"/>
      <c r="G156" s="46"/>
      <c r="H156" s="46"/>
    </row>
    <row r="157" spans="1:8" ht="13" thickBot="1" x14ac:dyDescent="0.3">
      <c r="A157" s="45">
        <v>32</v>
      </c>
      <c r="B157" s="52" t="s">
        <v>378</v>
      </c>
      <c r="C157" s="52" t="s">
        <v>217</v>
      </c>
      <c r="D157" s="46">
        <v>3</v>
      </c>
      <c r="E157" s="46"/>
      <c r="F157" s="46"/>
      <c r="G157" s="46"/>
      <c r="H157" s="46"/>
    </row>
    <row r="158" spans="1:8" ht="13" thickBot="1" x14ac:dyDescent="0.3">
      <c r="A158" s="45">
        <v>33</v>
      </c>
      <c r="B158" s="52" t="s">
        <v>379</v>
      </c>
      <c r="C158" s="52" t="s">
        <v>121</v>
      </c>
      <c r="D158" s="46">
        <v>3</v>
      </c>
      <c r="E158" s="46"/>
      <c r="F158" s="46"/>
      <c r="G158" s="46"/>
      <c r="H158" s="46"/>
    </row>
    <row r="159" spans="1:8" ht="13" thickBot="1" x14ac:dyDescent="0.3">
      <c r="A159" s="45">
        <v>34</v>
      </c>
      <c r="B159" s="52" t="s">
        <v>380</v>
      </c>
      <c r="C159" s="52" t="s">
        <v>123</v>
      </c>
      <c r="D159" s="46">
        <v>3</v>
      </c>
      <c r="E159" s="46"/>
      <c r="F159" s="46"/>
      <c r="G159" s="46"/>
      <c r="H159" s="46"/>
    </row>
    <row r="160" spans="1:8" ht="13" thickBot="1" x14ac:dyDescent="0.3">
      <c r="A160" s="45">
        <v>35</v>
      </c>
      <c r="B160" s="52" t="s">
        <v>56</v>
      </c>
      <c r="C160" s="52" t="s">
        <v>124</v>
      </c>
      <c r="D160" s="46">
        <v>2</v>
      </c>
      <c r="E160" s="46"/>
      <c r="F160" s="46"/>
      <c r="G160" s="46"/>
      <c r="H160" s="46"/>
    </row>
    <row r="161" spans="1:8" ht="13" thickBot="1" x14ac:dyDescent="0.3">
      <c r="A161" s="45">
        <v>36</v>
      </c>
      <c r="B161" s="52" t="s">
        <v>381</v>
      </c>
      <c r="C161" s="52" t="s">
        <v>31</v>
      </c>
      <c r="D161" s="46">
        <v>3</v>
      </c>
      <c r="E161" s="46"/>
      <c r="F161" s="46"/>
      <c r="G161" s="46"/>
      <c r="H161" s="46"/>
    </row>
    <row r="162" spans="1:8" ht="13" thickBot="1" x14ac:dyDescent="0.3">
      <c r="A162" s="45">
        <v>37</v>
      </c>
      <c r="B162" s="52" t="s">
        <v>57</v>
      </c>
      <c r="C162" s="52" t="s">
        <v>7</v>
      </c>
      <c r="D162" s="46">
        <v>2</v>
      </c>
      <c r="E162" s="46"/>
      <c r="F162" s="46"/>
      <c r="G162" s="46"/>
      <c r="H162" s="46"/>
    </row>
    <row r="163" spans="1:8" ht="13" thickBot="1" x14ac:dyDescent="0.3">
      <c r="A163" s="45">
        <v>38</v>
      </c>
      <c r="B163" s="52" t="s">
        <v>382</v>
      </c>
      <c r="C163" s="52" t="s">
        <v>128</v>
      </c>
      <c r="D163" s="46">
        <v>2</v>
      </c>
      <c r="E163" s="46"/>
      <c r="F163" s="46"/>
      <c r="G163" s="46"/>
      <c r="H163" s="46"/>
    </row>
    <row r="164" spans="1:8" ht="13" thickBot="1" x14ac:dyDescent="0.3">
      <c r="A164" s="45">
        <v>39</v>
      </c>
      <c r="B164" s="52" t="s">
        <v>383</v>
      </c>
      <c r="C164" s="52" t="s">
        <v>9</v>
      </c>
      <c r="D164" s="46">
        <v>2</v>
      </c>
      <c r="E164" s="46"/>
      <c r="F164" s="46"/>
      <c r="G164" s="46"/>
      <c r="H164" s="46"/>
    </row>
    <row r="165" spans="1:8" ht="13" thickBot="1" x14ac:dyDescent="0.3">
      <c r="A165" s="45">
        <v>40</v>
      </c>
      <c r="B165" s="52" t="s">
        <v>384</v>
      </c>
      <c r="C165" s="52" t="s">
        <v>39</v>
      </c>
      <c r="D165" s="46">
        <v>2</v>
      </c>
      <c r="E165" s="46"/>
      <c r="F165" s="46"/>
      <c r="G165" s="46"/>
      <c r="H165" s="46"/>
    </row>
    <row r="166" spans="1:8" ht="13" thickBot="1" x14ac:dyDescent="0.3">
      <c r="A166" s="45">
        <v>41</v>
      </c>
      <c r="B166" s="52" t="s">
        <v>385</v>
      </c>
      <c r="C166" s="52" t="s">
        <v>8</v>
      </c>
      <c r="D166" s="46">
        <v>2</v>
      </c>
      <c r="E166" s="46"/>
      <c r="F166" s="46"/>
      <c r="G166" s="46"/>
      <c r="H166" s="46"/>
    </row>
    <row r="167" spans="1:8" ht="13" thickBot="1" x14ac:dyDescent="0.3">
      <c r="A167" s="45">
        <v>42</v>
      </c>
      <c r="B167" s="52" t="s">
        <v>386</v>
      </c>
      <c r="C167" s="52" t="s">
        <v>42</v>
      </c>
      <c r="D167" s="46">
        <v>2</v>
      </c>
      <c r="E167" s="46"/>
      <c r="F167" s="46"/>
      <c r="G167" s="46"/>
      <c r="H167" s="46"/>
    </row>
    <row r="168" spans="1:8" ht="13" thickBot="1" x14ac:dyDescent="0.3">
      <c r="A168" s="45">
        <v>43</v>
      </c>
      <c r="B168" s="52" t="s">
        <v>387</v>
      </c>
      <c r="C168" s="52" t="s">
        <v>10</v>
      </c>
      <c r="D168" s="46">
        <v>2</v>
      </c>
      <c r="E168" s="46"/>
      <c r="F168" s="46"/>
      <c r="G168" s="46"/>
      <c r="H168" s="46"/>
    </row>
    <row r="169" spans="1:8" ht="13" thickBot="1" x14ac:dyDescent="0.3">
      <c r="A169" s="45">
        <v>44</v>
      </c>
      <c r="B169" s="52" t="s">
        <v>388</v>
      </c>
      <c r="C169" s="52" t="s">
        <v>6</v>
      </c>
      <c r="D169" s="46">
        <v>2</v>
      </c>
      <c r="E169" s="46"/>
      <c r="F169" s="46"/>
      <c r="G169" s="46"/>
      <c r="H169" s="46"/>
    </row>
    <row r="170" spans="1:8" ht="13" thickBot="1" x14ac:dyDescent="0.3">
      <c r="A170" s="45">
        <v>45</v>
      </c>
      <c r="B170" s="52" t="s">
        <v>389</v>
      </c>
      <c r="C170" s="52" t="s">
        <v>5</v>
      </c>
      <c r="D170" s="46">
        <v>2</v>
      </c>
      <c r="E170" s="46"/>
      <c r="F170" s="46"/>
      <c r="G170" s="46"/>
      <c r="H170" s="46"/>
    </row>
    <row r="171" spans="1:8" ht="13" thickBot="1" x14ac:dyDescent="0.3">
      <c r="A171" s="45">
        <v>46</v>
      </c>
      <c r="B171" s="52" t="s">
        <v>390</v>
      </c>
      <c r="C171" s="52" t="s">
        <v>45</v>
      </c>
      <c r="D171" s="46">
        <v>2</v>
      </c>
      <c r="E171" s="46"/>
      <c r="F171" s="46"/>
      <c r="G171" s="46"/>
      <c r="H171" s="46"/>
    </row>
    <row r="172" spans="1:8" ht="13" thickBot="1" x14ac:dyDescent="0.3">
      <c r="A172" s="45">
        <v>47</v>
      </c>
      <c r="B172" s="52" t="s">
        <v>391</v>
      </c>
      <c r="C172" s="52" t="s">
        <v>126</v>
      </c>
      <c r="D172" s="46">
        <v>2</v>
      </c>
      <c r="E172" s="46"/>
      <c r="F172" s="46"/>
      <c r="G172" s="46"/>
      <c r="H172" s="46"/>
    </row>
    <row r="173" spans="1:8" ht="13" thickBot="1" x14ac:dyDescent="0.3">
      <c r="A173" s="45">
        <v>48</v>
      </c>
      <c r="B173" s="52" t="s">
        <v>392</v>
      </c>
      <c r="C173" s="52" t="s">
        <v>127</v>
      </c>
      <c r="D173" s="46">
        <v>2</v>
      </c>
      <c r="E173" s="46"/>
      <c r="F173" s="46"/>
      <c r="G173" s="46"/>
      <c r="H173" s="46"/>
    </row>
    <row r="174" spans="1:8" ht="13.5" thickBot="1" x14ac:dyDescent="0.3">
      <c r="A174" s="50"/>
      <c r="B174" s="50"/>
      <c r="C174" s="50" t="s">
        <v>212</v>
      </c>
      <c r="D174" s="50">
        <v>131</v>
      </c>
      <c r="E174" s="50"/>
      <c r="F174" s="50"/>
      <c r="G174" s="50"/>
      <c r="H174" s="51"/>
    </row>
  </sheetData>
  <mergeCells count="34">
    <mergeCell ref="A4:H4"/>
    <mergeCell ref="A12:A13"/>
    <mergeCell ref="B12:B13"/>
    <mergeCell ref="C12:C13"/>
    <mergeCell ref="D12:D13"/>
    <mergeCell ref="E12:E13"/>
    <mergeCell ref="F12:F13"/>
    <mergeCell ref="G12:G13"/>
    <mergeCell ref="H12:H13"/>
    <mergeCell ref="G14:G15"/>
    <mergeCell ref="H14:H15"/>
    <mergeCell ref="A31:A33"/>
    <mergeCell ref="B31:B33"/>
    <mergeCell ref="C31:C33"/>
    <mergeCell ref="D31:D33"/>
    <mergeCell ref="E31:E33"/>
    <mergeCell ref="F31:F33"/>
    <mergeCell ref="G31:G33"/>
    <mergeCell ref="H31:H33"/>
    <mergeCell ref="A14:A15"/>
    <mergeCell ref="B14:B15"/>
    <mergeCell ref="C14:C15"/>
    <mergeCell ref="D14:D15"/>
    <mergeCell ref="E14:E15"/>
    <mergeCell ref="F14:F15"/>
    <mergeCell ref="G44:G45"/>
    <mergeCell ref="H44:H45"/>
    <mergeCell ref="B155:C155"/>
    <mergeCell ref="A44:A45"/>
    <mergeCell ref="B44:B45"/>
    <mergeCell ref="C44:C45"/>
    <mergeCell ref="D44:D45"/>
    <mergeCell ref="E44:E45"/>
    <mergeCell ref="F44:F4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F0F8-F272-4A1B-8424-2A18CCA018D9}">
  <dimension ref="A1:C12"/>
  <sheetViews>
    <sheetView workbookViewId="0">
      <selection activeCell="I7" sqref="I7"/>
    </sheetView>
  </sheetViews>
  <sheetFormatPr defaultRowHeight="12.5" x14ac:dyDescent="0.25"/>
  <sheetData>
    <row r="1" spans="1:3" x14ac:dyDescent="0.25">
      <c r="A1" s="73" t="s">
        <v>399</v>
      </c>
    </row>
    <row r="2" spans="1:3" x14ac:dyDescent="0.25">
      <c r="A2" t="s">
        <v>398</v>
      </c>
      <c r="C2" s="110" t="s">
        <v>74</v>
      </c>
    </row>
    <row r="3" spans="1:3" x14ac:dyDescent="0.25">
      <c r="A3" t="s">
        <v>400</v>
      </c>
      <c r="C3" s="110" t="s">
        <v>126</v>
      </c>
    </row>
    <row r="4" spans="1:3" x14ac:dyDescent="0.25">
      <c r="A4" t="s">
        <v>401</v>
      </c>
    </row>
    <row r="5" spans="1:3" x14ac:dyDescent="0.25">
      <c r="A5" t="s">
        <v>402</v>
      </c>
    </row>
    <row r="6" spans="1:3" x14ac:dyDescent="0.25">
      <c r="A6" t="s">
        <v>403</v>
      </c>
    </row>
    <row r="7" spans="1:3" x14ac:dyDescent="0.25">
      <c r="A7" t="s">
        <v>404</v>
      </c>
    </row>
    <row r="8" spans="1:3" x14ac:dyDescent="0.25">
      <c r="A8" t="s">
        <v>405</v>
      </c>
    </row>
    <row r="9" spans="1:3" x14ac:dyDescent="0.25">
      <c r="A9" t="s">
        <v>406</v>
      </c>
    </row>
    <row r="10" spans="1:3" x14ac:dyDescent="0.25">
      <c r="A10" t="s">
        <v>407</v>
      </c>
    </row>
    <row r="11" spans="1:3" x14ac:dyDescent="0.25">
      <c r="A11" t="s">
        <v>209</v>
      </c>
    </row>
    <row r="12" spans="1:3" x14ac:dyDescent="0.25">
      <c r="A12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Kurikulum 2021</vt:lpstr>
      <vt:lpstr>KPT2016</vt:lpstr>
      <vt:lpstr>HM</vt:lpstr>
    </vt:vector>
  </TitlesOfParts>
  <Company>UNHAS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Teknik Elektro</dc:creator>
  <cp:lastModifiedBy>CLOUDIE</cp:lastModifiedBy>
  <cp:lastPrinted>2016-10-06T00:39:48Z</cp:lastPrinted>
  <dcterms:created xsi:type="dcterms:W3CDTF">2004-02-25T06:18:30Z</dcterms:created>
  <dcterms:modified xsi:type="dcterms:W3CDTF">2021-08-05T02:19:44Z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vent">
    <vt:lpwstr>Toraja12</vt:lpwstr>
  </property>
  <property fmtid="{D5CDD505-2E9C-101B-9397-08002B2CF9AE}" pid="3" name="Author">
    <vt:lpwstr/>
  </property>
  <property fmtid="{D5CDD505-2E9C-101B-9397-08002B2CF9AE}" pid="4" name="CountPrint">
    <vt:i4>1</vt:i4>
  </property>
</Properties>
</file>